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born\Documents\Enterprise Budgets\Enterprise Budgets 2017\Crops - 2017\Crop Budgets Final 2017\SC\"/>
    </mc:Choice>
  </mc:AlternateContent>
  <bookViews>
    <workbookView xWindow="240" yWindow="30" windowWidth="11490" windowHeight="4935" tabRatio="742"/>
  </bookViews>
  <sheets>
    <sheet name="Blank" sheetId="28" r:id="rId1"/>
    <sheet name="SWWW" sheetId="8" r:id="rId2"/>
    <sheet name="SWSW" sheetId="29" r:id="rId3"/>
    <sheet name="HRSW" sheetId="31" r:id="rId4"/>
    <sheet name="MaltBarley" sheetId="30" r:id="rId5"/>
    <sheet name="FeedBarley" sheetId="32" r:id="rId6"/>
    <sheet name="Alfalfa" sheetId="33" r:id="rId7"/>
    <sheet name="AlfalaEstO" sheetId="34" r:id="rId8"/>
    <sheet name="AlfalaEstW" sheetId="41" r:id="rId9"/>
    <sheet name="Sugarbeet" sheetId="38" r:id="rId10"/>
    <sheet name="DryBeans" sheetId="42" r:id="rId11"/>
    <sheet name="FieldCorn" sheetId="43" r:id="rId12"/>
    <sheet name="CornSilage" sheetId="44" r:id="rId13"/>
    <sheet name="Potato2" sheetId="39" r:id="rId14"/>
    <sheet name="Potato3" sheetId="40" r:id="rId15"/>
  </sheets>
  <externalReferences>
    <externalReference r:id="rId16"/>
  </externalReferences>
  <definedNames>
    <definedName name="alf" localSheetId="7">'[1]Input Prices'!#REF!</definedName>
    <definedName name="alf" localSheetId="8">'[1]Input Prices'!#REF!</definedName>
    <definedName name="alf" localSheetId="6">'[1]Input Prices'!#REF!</definedName>
    <definedName name="alf" localSheetId="0">'[1]Input Prices'!#REF!</definedName>
    <definedName name="alf" localSheetId="12">'[1]Input Prices'!#REF!</definedName>
    <definedName name="alf" localSheetId="10">'[1]Input Prices'!#REF!</definedName>
    <definedName name="alf" localSheetId="5">'[1]Input Prices'!#REF!</definedName>
    <definedName name="alf" localSheetId="11">'[1]Input Prices'!#REF!</definedName>
    <definedName name="alf" localSheetId="3">'[1]Input Prices'!#REF!</definedName>
    <definedName name="alf" localSheetId="4">'[1]Input Prices'!#REF!</definedName>
    <definedName name="alf" localSheetId="9">'[1]Input Prices'!#REF!</definedName>
    <definedName name="alf" localSheetId="2">'[1]Input Prices'!#REF!</definedName>
    <definedName name="alf">'[1]Input Prices'!#REF!</definedName>
    <definedName name="Alfalfa">'[1]Input Prices'!$C$6</definedName>
    <definedName name="Barley">'[1]Input Prices'!$C$7</definedName>
    <definedName name="Bull" localSheetId="7">'[1]Input Prices'!#REF!</definedName>
    <definedName name="Bull" localSheetId="8">'[1]Input Prices'!#REF!</definedName>
    <definedName name="Bull" localSheetId="6">'[1]Input Prices'!#REF!</definedName>
    <definedName name="Bull" localSheetId="0">'[1]Input Prices'!#REF!</definedName>
    <definedName name="Bull" localSheetId="12">'[1]Input Prices'!#REF!</definedName>
    <definedName name="Bull" localSheetId="10">'[1]Input Prices'!#REF!</definedName>
    <definedName name="Bull" localSheetId="5">'[1]Input Prices'!#REF!</definedName>
    <definedName name="Bull" localSheetId="11">'[1]Input Prices'!#REF!</definedName>
    <definedName name="Bull" localSheetId="3">'[1]Input Prices'!#REF!</definedName>
    <definedName name="Bull" localSheetId="4">'[1]Input Prices'!#REF!</definedName>
    <definedName name="Bull" localSheetId="9">'[1]Input Prices'!#REF!</definedName>
    <definedName name="Bull" localSheetId="2">'[1]Input Prices'!#REF!</definedName>
    <definedName name="Bull">'[1]Input Prices'!#REF!</definedName>
    <definedName name="ChkOff">'[1]Input Prices'!$C$17</definedName>
    <definedName name="CropAft">'[1]Input Prices'!$C$12</definedName>
    <definedName name="Cull" localSheetId="7">'[1]Input Prices'!#REF!</definedName>
    <definedName name="Cull" localSheetId="8">'[1]Input Prices'!#REF!</definedName>
    <definedName name="Cull" localSheetId="6">'[1]Input Prices'!#REF!</definedName>
    <definedName name="Cull" localSheetId="0">'[1]Input Prices'!#REF!</definedName>
    <definedName name="Cull" localSheetId="12">'[1]Input Prices'!#REF!</definedName>
    <definedName name="Cull" localSheetId="10">'[1]Input Prices'!#REF!</definedName>
    <definedName name="Cull" localSheetId="5">'[1]Input Prices'!#REF!</definedName>
    <definedName name="Cull" localSheetId="11">'[1]Input Prices'!#REF!</definedName>
    <definedName name="Cull" localSheetId="3">'[1]Input Prices'!#REF!</definedName>
    <definedName name="Cull" localSheetId="4">'[1]Input Prices'!#REF!</definedName>
    <definedName name="Cull" localSheetId="9">'[1]Input Prices'!#REF!</definedName>
    <definedName name="Cull" localSheetId="2">'[1]Input Prices'!#REF!</definedName>
    <definedName name="Cull">'[1]Input Prices'!#REF!</definedName>
    <definedName name="fed">'[1]Input Prices'!$C$8</definedName>
    <definedName name="Heifer" localSheetId="7">'[1]Input Prices'!#REF!</definedName>
    <definedName name="Heifer" localSheetId="8">'[1]Input Prices'!#REF!</definedName>
    <definedName name="Heifer" localSheetId="6">'[1]Input Prices'!#REF!</definedName>
    <definedName name="Heifer" localSheetId="0">'[1]Input Prices'!#REF!</definedName>
    <definedName name="Heifer" localSheetId="12">'[1]Input Prices'!#REF!</definedName>
    <definedName name="Heifer" localSheetId="10">'[1]Input Prices'!#REF!</definedName>
    <definedName name="Heifer" localSheetId="5">'[1]Input Prices'!#REF!</definedName>
    <definedName name="Heifer" localSheetId="11">'[1]Input Prices'!#REF!</definedName>
    <definedName name="Heifer" localSheetId="3">'[1]Input Prices'!#REF!</definedName>
    <definedName name="Heifer" localSheetId="4">'[1]Input Prices'!#REF!</definedName>
    <definedName name="Heifer" localSheetId="9">'[1]Input Prices'!#REF!</definedName>
    <definedName name="Heifer" localSheetId="2">'[1]Input Prices'!#REF!</definedName>
    <definedName name="Heifer">'[1]Input Prices'!#REF!</definedName>
    <definedName name="hrdlbr" localSheetId="7">'[1]Input Prices'!#REF!</definedName>
    <definedName name="hrdlbr" localSheetId="8">'[1]Input Prices'!#REF!</definedName>
    <definedName name="hrdlbr" localSheetId="6">'[1]Input Prices'!#REF!</definedName>
    <definedName name="hrdlbr" localSheetId="0">'[1]Input Prices'!#REF!</definedName>
    <definedName name="hrdlbr" localSheetId="12">'[1]Input Prices'!#REF!</definedName>
    <definedName name="hrdlbr" localSheetId="10">'[1]Input Prices'!#REF!</definedName>
    <definedName name="hrdlbr" localSheetId="5">'[1]Input Prices'!#REF!</definedName>
    <definedName name="hrdlbr" localSheetId="11">'[1]Input Prices'!#REF!</definedName>
    <definedName name="hrdlbr" localSheetId="3">'[1]Input Prices'!#REF!</definedName>
    <definedName name="hrdlbr" localSheetId="4">'[1]Input Prices'!#REF!</definedName>
    <definedName name="hrdlbr" localSheetId="9">'[1]Input Prices'!#REF!</definedName>
    <definedName name="hrdlbr" localSheetId="2">'[1]Input Prices'!#REF!</definedName>
    <definedName name="hrdlbr">'[1]Input Prices'!#REF!</definedName>
    <definedName name="llabor">'[1]Input Prices'!$C$21</definedName>
    <definedName name="Mdwhay" localSheetId="7">'[1]Input Prices'!#REF!</definedName>
    <definedName name="Mdwhay" localSheetId="8">'[1]Input Prices'!#REF!</definedName>
    <definedName name="Mdwhay" localSheetId="6">'[1]Input Prices'!#REF!</definedName>
    <definedName name="Mdwhay" localSheetId="0">'[1]Input Prices'!#REF!</definedName>
    <definedName name="Mdwhay" localSheetId="12">'[1]Input Prices'!#REF!</definedName>
    <definedName name="Mdwhay" localSheetId="10">'[1]Input Prices'!#REF!</definedName>
    <definedName name="Mdwhay" localSheetId="5">'[1]Input Prices'!#REF!</definedName>
    <definedName name="Mdwhay" localSheetId="11">'[1]Input Prices'!#REF!</definedName>
    <definedName name="Mdwhay" localSheetId="3">'[1]Input Prices'!#REF!</definedName>
    <definedName name="Mdwhay" localSheetId="4">'[1]Input Prices'!#REF!</definedName>
    <definedName name="Mdwhay" localSheetId="9">'[1]Input Prices'!#REF!</definedName>
    <definedName name="Mdwhay" localSheetId="2">'[1]Input Prices'!#REF!</definedName>
    <definedName name="Mdwhay">'[1]Input Prices'!#REF!</definedName>
    <definedName name="Mdwpastr">'[1]Input Prices'!$C$10</definedName>
    <definedName name="Meadow" localSheetId="7">'[1]Input Prices'!#REF!</definedName>
    <definedName name="Meadow" localSheetId="8">'[1]Input Prices'!#REF!</definedName>
    <definedName name="Meadow" localSheetId="6">'[1]Input Prices'!#REF!</definedName>
    <definedName name="Meadow" localSheetId="0">'[1]Input Prices'!#REF!</definedName>
    <definedName name="Meadow" localSheetId="12">'[1]Input Prices'!#REF!</definedName>
    <definedName name="Meadow" localSheetId="10">'[1]Input Prices'!#REF!</definedName>
    <definedName name="Meadow" localSheetId="5">'[1]Input Prices'!#REF!</definedName>
    <definedName name="Meadow" localSheetId="11">'[1]Input Prices'!#REF!</definedName>
    <definedName name="Meadow" localSheetId="3">'[1]Input Prices'!#REF!</definedName>
    <definedName name="Meadow" localSheetId="4">'[1]Input Prices'!#REF!</definedName>
    <definedName name="Meadow" localSheetId="9">'[1]Input Prices'!#REF!</definedName>
    <definedName name="Meadow" localSheetId="2">'[1]Input Prices'!#REF!</definedName>
    <definedName name="Meadow">'[1]Input Prices'!#REF!</definedName>
    <definedName name="Minerals">'[1]Input Prices'!$C$14</definedName>
    <definedName name="opint">'[1]Input Prices'!$C$25</definedName>
    <definedName name="ownlbr">'[1]Input Prices'!$C$20</definedName>
    <definedName name="_xlnm.Print_Area" localSheetId="7">AlfalaEstO!$A$1:$M$100</definedName>
    <definedName name="_xlnm.Print_Area" localSheetId="8">AlfalaEstW!$A$1:$M$96</definedName>
    <definedName name="_xlnm.Print_Area" localSheetId="6">Alfalfa!$A$1:$M$107</definedName>
    <definedName name="_xlnm.Print_Area" localSheetId="0">Blank!$A$1:$M$115</definedName>
    <definedName name="_xlnm.Print_Area" localSheetId="12">CornSilage!$A$1:$M$112</definedName>
    <definedName name="_xlnm.Print_Area" localSheetId="10">DryBeans!$A$1:$M$112</definedName>
    <definedName name="_xlnm.Print_Area" localSheetId="5">FeedBarley!$A$1:$M$114</definedName>
    <definedName name="_xlnm.Print_Area" localSheetId="11">FieldCorn!$A$1:$M$113</definedName>
    <definedName name="_xlnm.Print_Area" localSheetId="3">HRSW!$A$1:$M$115</definedName>
    <definedName name="_xlnm.Print_Area" localSheetId="4">MaltBarley!$A$1:$M$114</definedName>
    <definedName name="_xlnm.Print_Area" localSheetId="9">Sugarbeet!$A$1:$M$117</definedName>
    <definedName name="_xlnm.Print_Area" localSheetId="2">SWSW!$A$1:$M$114</definedName>
    <definedName name="_xlnm.Print_Area" localSheetId="1">SWWW!$A$1:$M$115</definedName>
    <definedName name="_xlnm.Print_Titles" localSheetId="7">AlfalaEstO!$1:$5</definedName>
    <definedName name="_xlnm.Print_Titles" localSheetId="8">AlfalaEstW!$1:$5</definedName>
    <definedName name="_xlnm.Print_Titles" localSheetId="6">Alfalfa!$1:$5</definedName>
    <definedName name="_xlnm.Print_Titles" localSheetId="0">Blank!$1:$5</definedName>
    <definedName name="_xlnm.Print_Titles" localSheetId="12">CornSilage!$1:$5</definedName>
    <definedName name="_xlnm.Print_Titles" localSheetId="10">DryBeans!$1:$5</definedName>
    <definedName name="_xlnm.Print_Titles" localSheetId="5">FeedBarley!$1:$5</definedName>
    <definedName name="_xlnm.Print_Titles" localSheetId="11">FieldCorn!$1:$5</definedName>
    <definedName name="_xlnm.Print_Titles" localSheetId="3">HRSW!$1:$5</definedName>
    <definedName name="_xlnm.Print_Titles" localSheetId="4">MaltBarley!$1:$5</definedName>
    <definedName name="_xlnm.Print_Titles" localSheetId="9">Sugarbeet!$1:$5</definedName>
    <definedName name="_xlnm.Print_Titles" localSheetId="2">SWSW!$1:$5</definedName>
    <definedName name="_xlnm.Print_Titles" localSheetId="1">SWWW!$1:$5</definedName>
    <definedName name="Private">'[1]Input Prices'!$C$11</definedName>
    <definedName name="RepHeif" localSheetId="7">'[1]Input Prices'!#REF!</definedName>
    <definedName name="RepHeif" localSheetId="8">'[1]Input Prices'!#REF!</definedName>
    <definedName name="RepHeif" localSheetId="6">'[1]Input Prices'!#REF!</definedName>
    <definedName name="RepHeif" localSheetId="0">'[1]Input Prices'!#REF!</definedName>
    <definedName name="RepHeif" localSheetId="12">'[1]Input Prices'!#REF!</definedName>
    <definedName name="RepHeif" localSheetId="10">'[1]Input Prices'!#REF!</definedName>
    <definedName name="RepHeif" localSheetId="5">'[1]Input Prices'!#REF!</definedName>
    <definedName name="RepHeif" localSheetId="11">'[1]Input Prices'!#REF!</definedName>
    <definedName name="RepHeif" localSheetId="3">'[1]Input Prices'!#REF!</definedName>
    <definedName name="RepHeif" localSheetId="4">'[1]Input Prices'!#REF!</definedName>
    <definedName name="RepHeif" localSheetId="9">'[1]Input Prices'!#REF!</definedName>
    <definedName name="RepHeif" localSheetId="2">'[1]Input Prices'!#REF!</definedName>
    <definedName name="RepHeif">'[1]Input Prices'!#REF!</definedName>
    <definedName name="Retlivint">'[1]Input Prices'!$C$26</definedName>
    <definedName name="Salt">'[1]Input Prices'!$C$13</definedName>
    <definedName name="state">'[1]Input Prices'!$C$9</definedName>
    <definedName name="Steer" localSheetId="7">'[1]Input Prices'!#REF!</definedName>
    <definedName name="Steer" localSheetId="8">'[1]Input Prices'!#REF!</definedName>
    <definedName name="Steer" localSheetId="6">'[1]Input Prices'!#REF!</definedName>
    <definedName name="Steer" localSheetId="0">'[1]Input Prices'!#REF!</definedName>
    <definedName name="Steer" localSheetId="12">'[1]Input Prices'!#REF!</definedName>
    <definedName name="Steer" localSheetId="10">'[1]Input Prices'!#REF!</definedName>
    <definedName name="Steer" localSheetId="5">'[1]Input Prices'!#REF!</definedName>
    <definedName name="Steer" localSheetId="11">'[1]Input Prices'!#REF!</definedName>
    <definedName name="Steer" localSheetId="3">'[1]Input Prices'!#REF!</definedName>
    <definedName name="Steer" localSheetId="4">'[1]Input Prices'!#REF!</definedName>
    <definedName name="Steer" localSheetId="9">'[1]Input Prices'!#REF!</definedName>
    <definedName name="Steer" localSheetId="2">'[1]Input Prices'!#REF!</definedName>
    <definedName name="Steer">'[1]Input Prices'!#REF!</definedName>
  </definedNames>
  <calcPr calcId="152511"/>
</workbook>
</file>

<file path=xl/calcChain.xml><?xml version="1.0" encoding="utf-8"?>
<calcChain xmlns="http://schemas.openxmlformats.org/spreadsheetml/2006/main">
  <c r="F105" i="44" l="1"/>
  <c r="D105" i="44" s="1"/>
  <c r="F95" i="44"/>
  <c r="D95" i="44" s="1"/>
  <c r="L77" i="44"/>
  <c r="J77" i="44" s="1"/>
  <c r="J75" i="44"/>
  <c r="J74" i="44"/>
  <c r="J73" i="44"/>
  <c r="J72" i="44"/>
  <c r="J71" i="44"/>
  <c r="J70" i="44"/>
  <c r="J69" i="44"/>
  <c r="J61" i="44"/>
  <c r="L59" i="44"/>
  <c r="J59" i="44" s="1"/>
  <c r="L58" i="44"/>
  <c r="J58" i="44" s="1"/>
  <c r="L55" i="44"/>
  <c r="J55" i="44" s="1"/>
  <c r="L54" i="44"/>
  <c r="J54" i="44" s="1"/>
  <c r="L53" i="44"/>
  <c r="J53" i="44" s="1"/>
  <c r="L52" i="44"/>
  <c r="J52" i="44"/>
  <c r="L49" i="44"/>
  <c r="J49" i="44" s="1"/>
  <c r="L48" i="44"/>
  <c r="J48" i="44" s="1"/>
  <c r="L47" i="44"/>
  <c r="J47" i="44"/>
  <c r="L46" i="44"/>
  <c r="J46" i="44" s="1"/>
  <c r="L45" i="44"/>
  <c r="J45" i="44" s="1"/>
  <c r="L42" i="44"/>
  <c r="J42" i="44" s="1"/>
  <c r="L41" i="44"/>
  <c r="J41" i="44" s="1"/>
  <c r="L40" i="44"/>
  <c r="J40" i="44" s="1"/>
  <c r="L37" i="44"/>
  <c r="J37" i="44"/>
  <c r="L36" i="44"/>
  <c r="J36" i="44" s="1"/>
  <c r="L35" i="44"/>
  <c r="J35" i="44" s="1"/>
  <c r="L34" i="44"/>
  <c r="J34" i="44"/>
  <c r="L31" i="44"/>
  <c r="J31" i="44" s="1"/>
  <c r="L30" i="44"/>
  <c r="J30" i="44" s="1"/>
  <c r="L29" i="44"/>
  <c r="J29" i="44"/>
  <c r="L28" i="44"/>
  <c r="J28" i="44" s="1"/>
  <c r="L25" i="44"/>
  <c r="J25" i="44" s="1"/>
  <c r="L24" i="44"/>
  <c r="J24" i="44"/>
  <c r="L23" i="44"/>
  <c r="J23" i="44" s="1"/>
  <c r="L22" i="44"/>
  <c r="J22" i="44" s="1"/>
  <c r="L21" i="44"/>
  <c r="J21" i="44" s="1"/>
  <c r="L20" i="44"/>
  <c r="J20" i="44" s="1"/>
  <c r="L19" i="44"/>
  <c r="J19" i="44" s="1"/>
  <c r="L16" i="44"/>
  <c r="J16" i="44" s="1"/>
  <c r="L15" i="44"/>
  <c r="J15" i="44" s="1"/>
  <c r="L14" i="44"/>
  <c r="J14" i="44" s="1"/>
  <c r="L9" i="44"/>
  <c r="J9" i="44" s="1"/>
  <c r="L8" i="44"/>
  <c r="J8" i="44" s="1"/>
  <c r="L7" i="44"/>
  <c r="J7" i="44" s="1"/>
  <c r="L35" i="43"/>
  <c r="J35" i="43" s="1"/>
  <c r="L55" i="43"/>
  <c r="J55" i="43" s="1"/>
  <c r="F106" i="43"/>
  <c r="H106" i="43" s="1"/>
  <c r="D106" i="43"/>
  <c r="H96" i="43"/>
  <c r="F96" i="43"/>
  <c r="D96" i="43"/>
  <c r="L78" i="43"/>
  <c r="L79" i="43" s="1"/>
  <c r="J79" i="43" s="1"/>
  <c r="J76" i="43"/>
  <c r="J75" i="43"/>
  <c r="J74" i="43"/>
  <c r="J73" i="43"/>
  <c r="J72" i="43"/>
  <c r="J71" i="43"/>
  <c r="J70" i="43"/>
  <c r="J62" i="43"/>
  <c r="L60" i="43"/>
  <c r="J60" i="43"/>
  <c r="L59" i="43"/>
  <c r="L58" i="43" s="1"/>
  <c r="J58" i="43" s="1"/>
  <c r="J59" i="43"/>
  <c r="L56" i="43"/>
  <c r="J56" i="43"/>
  <c r="L54" i="43"/>
  <c r="J54" i="43"/>
  <c r="L53" i="43"/>
  <c r="J53" i="43"/>
  <c r="L50" i="43"/>
  <c r="J50" i="43"/>
  <c r="L49" i="43"/>
  <c r="J49" i="43"/>
  <c r="L48" i="43"/>
  <c r="J48" i="43"/>
  <c r="L47" i="43"/>
  <c r="J47" i="43"/>
  <c r="L46" i="43"/>
  <c r="J46" i="43"/>
  <c r="L43" i="43"/>
  <c r="J43" i="43"/>
  <c r="L42" i="43"/>
  <c r="J42" i="43"/>
  <c r="L41" i="43"/>
  <c r="J41" i="43"/>
  <c r="L38" i="43"/>
  <c r="J38" i="43"/>
  <c r="L37" i="43"/>
  <c r="J37" i="43"/>
  <c r="L36" i="43"/>
  <c r="J36" i="43"/>
  <c r="L34" i="43"/>
  <c r="J34" i="43" s="1"/>
  <c r="L31" i="43"/>
  <c r="J31" i="43"/>
  <c r="L30" i="43"/>
  <c r="J30" i="43"/>
  <c r="L29" i="43"/>
  <c r="J29" i="43"/>
  <c r="L28" i="43"/>
  <c r="J28" i="43"/>
  <c r="L25" i="43"/>
  <c r="J25" i="43"/>
  <c r="L24" i="43"/>
  <c r="J24" i="43"/>
  <c r="L23" i="43"/>
  <c r="J23" i="43"/>
  <c r="L22" i="43"/>
  <c r="J22" i="43" s="1"/>
  <c r="L21" i="43"/>
  <c r="J21" i="43" s="1"/>
  <c r="L20" i="43"/>
  <c r="J20" i="43"/>
  <c r="L19" i="43"/>
  <c r="J19" i="43"/>
  <c r="L16" i="43"/>
  <c r="J16" i="43"/>
  <c r="L15" i="43"/>
  <c r="J15" i="43" s="1"/>
  <c r="L9" i="43"/>
  <c r="J9" i="43"/>
  <c r="L8" i="43"/>
  <c r="J8" i="43"/>
  <c r="L7" i="43"/>
  <c r="L10" i="43" s="1"/>
  <c r="J7" i="43"/>
  <c r="F105" i="42"/>
  <c r="H105" i="42" s="1"/>
  <c r="D105" i="42"/>
  <c r="F95" i="42"/>
  <c r="H95" i="42" s="1"/>
  <c r="L77" i="42"/>
  <c r="L78" i="42" s="1"/>
  <c r="J78" i="42" s="1"/>
  <c r="J75" i="42"/>
  <c r="J74" i="42"/>
  <c r="J73" i="42"/>
  <c r="J72" i="42"/>
  <c r="J71" i="42"/>
  <c r="J70" i="42"/>
  <c r="J69" i="42"/>
  <c r="J61" i="42"/>
  <c r="L59" i="42"/>
  <c r="J59" i="42" s="1"/>
  <c r="L58" i="42"/>
  <c r="J58" i="42" s="1"/>
  <c r="L57" i="42"/>
  <c r="L54" i="42"/>
  <c r="J54" i="42"/>
  <c r="L53" i="42"/>
  <c r="J53" i="42" s="1"/>
  <c r="L52" i="42"/>
  <c r="J52" i="42"/>
  <c r="L49" i="42"/>
  <c r="J49" i="42" s="1"/>
  <c r="L48" i="42"/>
  <c r="J48" i="42"/>
  <c r="L47" i="42"/>
  <c r="J47" i="42" s="1"/>
  <c r="L46" i="42"/>
  <c r="J46" i="42"/>
  <c r="L45" i="42"/>
  <c r="L42" i="42"/>
  <c r="J42" i="42" s="1"/>
  <c r="L41" i="42"/>
  <c r="J41" i="42" s="1"/>
  <c r="L40" i="42"/>
  <c r="J40" i="42"/>
  <c r="L37" i="42"/>
  <c r="J37" i="42" s="1"/>
  <c r="L36" i="42"/>
  <c r="J36" i="42"/>
  <c r="L35" i="42"/>
  <c r="J35" i="42" s="1"/>
  <c r="L34" i="42"/>
  <c r="J34" i="42"/>
  <c r="L31" i="42"/>
  <c r="J31" i="42"/>
  <c r="L30" i="42"/>
  <c r="J30" i="42" s="1"/>
  <c r="L29" i="42"/>
  <c r="J29" i="42" s="1"/>
  <c r="L28" i="42"/>
  <c r="L25" i="42"/>
  <c r="J25" i="42"/>
  <c r="L24" i="42"/>
  <c r="J24" i="42" s="1"/>
  <c r="L23" i="42"/>
  <c r="J23" i="42"/>
  <c r="L22" i="42"/>
  <c r="J22" i="42" s="1"/>
  <c r="L21" i="42"/>
  <c r="J21" i="42"/>
  <c r="L20" i="42"/>
  <c r="J20" i="42" s="1"/>
  <c r="L19" i="42"/>
  <c r="J19" i="42"/>
  <c r="L16" i="42"/>
  <c r="J16" i="42" s="1"/>
  <c r="L15" i="42"/>
  <c r="J15" i="42"/>
  <c r="L14" i="42"/>
  <c r="J14" i="42" s="1"/>
  <c r="L9" i="42"/>
  <c r="J9" i="42"/>
  <c r="L8" i="42"/>
  <c r="J8" i="42" s="1"/>
  <c r="L7" i="42"/>
  <c r="F89" i="41"/>
  <c r="H89" i="41" s="1"/>
  <c r="F79" i="41"/>
  <c r="H79" i="41" s="1"/>
  <c r="L61" i="41"/>
  <c r="F93" i="41" s="1"/>
  <c r="J59" i="41"/>
  <c r="J58" i="41"/>
  <c r="J57" i="41"/>
  <c r="J56" i="41"/>
  <c r="J55" i="41"/>
  <c r="J54" i="41"/>
  <c r="J53" i="41"/>
  <c r="J45" i="41"/>
  <c r="L43" i="41"/>
  <c r="J43" i="41" s="1"/>
  <c r="L42" i="41"/>
  <c r="J42" i="41" s="1"/>
  <c r="L41" i="41"/>
  <c r="J41" i="41" s="1"/>
  <c r="L38" i="41"/>
  <c r="J38" i="41" s="1"/>
  <c r="L37" i="41"/>
  <c r="J37" i="41" s="1"/>
  <c r="L36" i="41"/>
  <c r="J36" i="41" s="1"/>
  <c r="L35" i="41"/>
  <c r="L32" i="41"/>
  <c r="J32" i="41" s="1"/>
  <c r="L31" i="41"/>
  <c r="L28" i="41"/>
  <c r="J28" i="41" s="1"/>
  <c r="L27" i="41"/>
  <c r="J27" i="41" s="1"/>
  <c r="L26" i="41"/>
  <c r="J26" i="41" s="1"/>
  <c r="L25" i="41"/>
  <c r="J25" i="41" s="1"/>
  <c r="L24" i="41"/>
  <c r="L21" i="41"/>
  <c r="J21" i="41" s="1"/>
  <c r="L20" i="41"/>
  <c r="J20" i="41" s="1"/>
  <c r="L19" i="41"/>
  <c r="J19" i="41" s="1"/>
  <c r="L18" i="41"/>
  <c r="J18" i="41" s="1"/>
  <c r="L15" i="41"/>
  <c r="L14" i="41" s="1"/>
  <c r="J14" i="41" s="1"/>
  <c r="L9" i="41"/>
  <c r="J9" i="41" s="1"/>
  <c r="L8" i="41"/>
  <c r="J8" i="41" s="1"/>
  <c r="L7" i="41"/>
  <c r="J7" i="41" s="1"/>
  <c r="L15" i="34"/>
  <c r="J15" i="34" s="1"/>
  <c r="L51" i="44" l="1"/>
  <c r="J51" i="44" s="1"/>
  <c r="L44" i="44"/>
  <c r="J44" i="44" s="1"/>
  <c r="L78" i="44"/>
  <c r="J78" i="44" s="1"/>
  <c r="L39" i="44"/>
  <c r="J39" i="44" s="1"/>
  <c r="D99" i="44"/>
  <c r="L33" i="44"/>
  <c r="J33" i="44" s="1"/>
  <c r="D109" i="44"/>
  <c r="J10" i="44"/>
  <c r="H95" i="44"/>
  <c r="H105" i="44"/>
  <c r="H109" i="44" s="1"/>
  <c r="L10" i="44"/>
  <c r="L18" i="44"/>
  <c r="J18" i="44" s="1"/>
  <c r="L27" i="44"/>
  <c r="J27" i="44" s="1"/>
  <c r="L57" i="44"/>
  <c r="J57" i="44" s="1"/>
  <c r="F99" i="44"/>
  <c r="F109" i="44"/>
  <c r="H99" i="44"/>
  <c r="J78" i="43"/>
  <c r="L45" i="43"/>
  <c r="J45" i="43" s="1"/>
  <c r="L40" i="43"/>
  <c r="J40" i="43" s="1"/>
  <c r="L52" i="43"/>
  <c r="J52" i="43" s="1"/>
  <c r="L14" i="43"/>
  <c r="J14" i="43" s="1"/>
  <c r="L18" i="43"/>
  <c r="J18" i="43" s="1"/>
  <c r="D100" i="43"/>
  <c r="D110" i="43"/>
  <c r="L33" i="43"/>
  <c r="J33" i="43" s="1"/>
  <c r="L27" i="43"/>
  <c r="J27" i="43" s="1"/>
  <c r="J10" i="43"/>
  <c r="F100" i="43"/>
  <c r="F110" i="43"/>
  <c r="H100" i="43"/>
  <c r="H110" i="43"/>
  <c r="J77" i="42"/>
  <c r="D109" i="42"/>
  <c r="L56" i="42"/>
  <c r="J56" i="42" s="1"/>
  <c r="L44" i="42"/>
  <c r="J44" i="42" s="1"/>
  <c r="L33" i="42"/>
  <c r="J33" i="42" s="1"/>
  <c r="L27" i="42"/>
  <c r="J27" i="42" s="1"/>
  <c r="L10" i="42"/>
  <c r="J28" i="42"/>
  <c r="J45" i="42"/>
  <c r="J57" i="42"/>
  <c r="L39" i="42"/>
  <c r="J39" i="42" s="1"/>
  <c r="L51" i="42"/>
  <c r="J51" i="42" s="1"/>
  <c r="L18" i="42"/>
  <c r="J18" i="42" s="1"/>
  <c r="D95" i="42"/>
  <c r="D99" i="42" s="1"/>
  <c r="J7" i="42"/>
  <c r="J10" i="42" s="1"/>
  <c r="F99" i="42"/>
  <c r="F109" i="42"/>
  <c r="H99" i="42"/>
  <c r="H109" i="42"/>
  <c r="L23" i="41"/>
  <c r="J23" i="41" s="1"/>
  <c r="L34" i="41"/>
  <c r="J34" i="41" s="1"/>
  <c r="L40" i="41"/>
  <c r="J40" i="41" s="1"/>
  <c r="L17" i="41"/>
  <c r="J17" i="41" s="1"/>
  <c r="L30" i="41"/>
  <c r="J30" i="41" s="1"/>
  <c r="J15" i="41"/>
  <c r="J24" i="41"/>
  <c r="J35" i="41"/>
  <c r="J61" i="41"/>
  <c r="D79" i="41"/>
  <c r="D83" i="41" s="1"/>
  <c r="H83" i="41"/>
  <c r="J31" i="41"/>
  <c r="H93" i="41"/>
  <c r="J10" i="41"/>
  <c r="D89" i="41"/>
  <c r="D93" i="41" s="1"/>
  <c r="L10" i="41"/>
  <c r="F83" i="41"/>
  <c r="F124" i="39"/>
  <c r="H124" i="39" s="1"/>
  <c r="D124" i="39"/>
  <c r="F114" i="39"/>
  <c r="H114" i="39" s="1"/>
  <c r="D114" i="39"/>
  <c r="K96" i="39"/>
  <c r="F128" i="39" s="1"/>
  <c r="K73" i="39"/>
  <c r="K72" i="39"/>
  <c r="K71" i="39"/>
  <c r="K69" i="39"/>
  <c r="K67" i="39" s="1"/>
  <c r="K68" i="39"/>
  <c r="K65" i="39"/>
  <c r="K64" i="39"/>
  <c r="K63" i="39"/>
  <c r="K62" i="39"/>
  <c r="K61" i="39"/>
  <c r="K60" i="39"/>
  <c r="K58" i="39"/>
  <c r="K57" i="39"/>
  <c r="K56" i="39"/>
  <c r="K55" i="39"/>
  <c r="K54" i="39"/>
  <c r="K53" i="39" s="1"/>
  <c r="K51" i="39"/>
  <c r="K50" i="39"/>
  <c r="K49" i="39"/>
  <c r="K48" i="39" s="1"/>
  <c r="K46" i="39"/>
  <c r="K45" i="39"/>
  <c r="K42" i="39" s="1"/>
  <c r="K44" i="39"/>
  <c r="K43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5" i="39" s="1"/>
  <c r="K27" i="39"/>
  <c r="K26" i="39"/>
  <c r="K23" i="39"/>
  <c r="K22" i="39"/>
  <c r="K21" i="39"/>
  <c r="K20" i="39"/>
  <c r="K19" i="39"/>
  <c r="K16" i="39" s="1"/>
  <c r="K18" i="39"/>
  <c r="K17" i="39"/>
  <c r="K14" i="39"/>
  <c r="K13" i="39"/>
  <c r="K12" i="39" s="1"/>
  <c r="K77" i="39" s="1"/>
  <c r="K7" i="39"/>
  <c r="K8" i="39" s="1"/>
  <c r="F126" i="40"/>
  <c r="H126" i="40" s="1"/>
  <c r="D126" i="40"/>
  <c r="H116" i="40"/>
  <c r="F116" i="40"/>
  <c r="D116" i="40"/>
  <c r="K98" i="40"/>
  <c r="F130" i="40" s="1"/>
  <c r="K75" i="40"/>
  <c r="K73" i="40" s="1"/>
  <c r="K74" i="40"/>
  <c r="K71" i="40"/>
  <c r="K70" i="40"/>
  <c r="K67" i="40"/>
  <c r="K66" i="40"/>
  <c r="K65" i="40"/>
  <c r="K64" i="40"/>
  <c r="K63" i="40"/>
  <c r="K60" i="40"/>
  <c r="K59" i="40"/>
  <c r="K58" i="40"/>
  <c r="K57" i="40"/>
  <c r="K56" i="40"/>
  <c r="K53" i="40"/>
  <c r="K52" i="40"/>
  <c r="K51" i="40"/>
  <c r="K48" i="40"/>
  <c r="K47" i="40"/>
  <c r="K46" i="40"/>
  <c r="K45" i="40"/>
  <c r="K44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5" i="40" s="1"/>
  <c r="K27" i="40"/>
  <c r="K26" i="40"/>
  <c r="K23" i="40"/>
  <c r="K22" i="40"/>
  <c r="K21" i="40"/>
  <c r="K20" i="40"/>
  <c r="K19" i="40"/>
  <c r="K16" i="40" s="1"/>
  <c r="K18" i="40"/>
  <c r="K17" i="40"/>
  <c r="K14" i="40"/>
  <c r="K13" i="40"/>
  <c r="K7" i="40"/>
  <c r="K8" i="40" s="1"/>
  <c r="L63" i="44" l="1"/>
  <c r="L66" i="44" s="1"/>
  <c r="J66" i="44" s="1"/>
  <c r="L64" i="43"/>
  <c r="H98" i="43" s="1"/>
  <c r="L63" i="42"/>
  <c r="L66" i="42" s="1"/>
  <c r="J66" i="42" s="1"/>
  <c r="L47" i="41"/>
  <c r="D81" i="41" s="1"/>
  <c r="D126" i="39"/>
  <c r="F126" i="39"/>
  <c r="F116" i="39"/>
  <c r="H126" i="39"/>
  <c r="H116" i="39"/>
  <c r="K80" i="39"/>
  <c r="H118" i="39"/>
  <c r="H128" i="39"/>
  <c r="K78" i="39"/>
  <c r="K97" i="39"/>
  <c r="K99" i="39"/>
  <c r="D118" i="39"/>
  <c r="D128" i="39"/>
  <c r="D116" i="39"/>
  <c r="F118" i="39"/>
  <c r="K99" i="40"/>
  <c r="D120" i="40"/>
  <c r="D130" i="40"/>
  <c r="K50" i="40"/>
  <c r="K55" i="40"/>
  <c r="K69" i="40"/>
  <c r="F120" i="40"/>
  <c r="H130" i="40"/>
  <c r="H120" i="40"/>
  <c r="K12" i="40"/>
  <c r="K43" i="40"/>
  <c r="K62" i="40"/>
  <c r="F107" i="44" l="1"/>
  <c r="F97" i="44"/>
  <c r="L64" i="44"/>
  <c r="J64" i="44" s="1"/>
  <c r="D107" i="44"/>
  <c r="D97" i="44"/>
  <c r="L80" i="44"/>
  <c r="H107" i="44"/>
  <c r="H97" i="44"/>
  <c r="J63" i="44"/>
  <c r="L81" i="43"/>
  <c r="D102" i="43" s="1"/>
  <c r="H108" i="43"/>
  <c r="D98" i="43"/>
  <c r="F108" i="43"/>
  <c r="F98" i="43"/>
  <c r="D108" i="43"/>
  <c r="J64" i="43"/>
  <c r="L67" i="43"/>
  <c r="J67" i="43" s="1"/>
  <c r="L65" i="43"/>
  <c r="J65" i="43" s="1"/>
  <c r="F97" i="42"/>
  <c r="L80" i="42"/>
  <c r="L81" i="42" s="1"/>
  <c r="J81" i="42" s="1"/>
  <c r="D97" i="42"/>
  <c r="F107" i="42"/>
  <c r="D107" i="42"/>
  <c r="H97" i="42"/>
  <c r="L64" i="42"/>
  <c r="J64" i="42" s="1"/>
  <c r="H107" i="42"/>
  <c r="J63" i="42"/>
  <c r="D111" i="42"/>
  <c r="H81" i="41"/>
  <c r="F81" i="41"/>
  <c r="F91" i="41"/>
  <c r="L64" i="41"/>
  <c r="F85" i="41" s="1"/>
  <c r="D91" i="41"/>
  <c r="H91" i="41"/>
  <c r="L50" i="41"/>
  <c r="J50" i="41" s="1"/>
  <c r="J47" i="41"/>
  <c r="H130" i="39"/>
  <c r="H120" i="39"/>
  <c r="F130" i="39"/>
  <c r="F120" i="39"/>
  <c r="K100" i="39"/>
  <c r="D130" i="39"/>
  <c r="D120" i="39"/>
  <c r="K102" i="39"/>
  <c r="K79" i="40"/>
  <c r="H111" i="44" l="1"/>
  <c r="H101" i="44"/>
  <c r="F111" i="44"/>
  <c r="F101" i="44"/>
  <c r="J80" i="44"/>
  <c r="D111" i="44"/>
  <c r="D101" i="44"/>
  <c r="L81" i="44"/>
  <c r="J81" i="44" s="1"/>
  <c r="L83" i="44"/>
  <c r="J83" i="44" s="1"/>
  <c r="L84" i="43"/>
  <c r="J84" i="43" s="1"/>
  <c r="J81" i="43"/>
  <c r="H112" i="43"/>
  <c r="D112" i="43"/>
  <c r="H102" i="43"/>
  <c r="F102" i="43"/>
  <c r="L82" i="43"/>
  <c r="J82" i="43" s="1"/>
  <c r="F112" i="43"/>
  <c r="D101" i="42"/>
  <c r="L83" i="42"/>
  <c r="J83" i="42" s="1"/>
  <c r="F111" i="42"/>
  <c r="H101" i="42"/>
  <c r="J80" i="42"/>
  <c r="H111" i="42"/>
  <c r="F101" i="42"/>
  <c r="J64" i="41"/>
  <c r="F95" i="41"/>
  <c r="L67" i="41"/>
  <c r="J67" i="41" s="1"/>
  <c r="H95" i="41"/>
  <c r="D95" i="41"/>
  <c r="D85" i="41"/>
  <c r="H85" i="41"/>
  <c r="H128" i="40"/>
  <c r="H118" i="40"/>
  <c r="F128" i="40"/>
  <c r="F118" i="40"/>
  <c r="D128" i="40"/>
  <c r="D118" i="40"/>
  <c r="K80" i="40"/>
  <c r="K101" i="40"/>
  <c r="K82" i="40"/>
  <c r="D132" i="40" l="1"/>
  <c r="D122" i="40"/>
  <c r="H132" i="40"/>
  <c r="H122" i="40"/>
  <c r="F132" i="40"/>
  <c r="F122" i="40"/>
  <c r="K102" i="40"/>
  <c r="K104" i="40"/>
  <c r="L57" i="38" l="1"/>
  <c r="J57" i="38" s="1"/>
  <c r="L58" i="38"/>
  <c r="J58" i="38" s="1"/>
  <c r="L59" i="38"/>
  <c r="J59" i="38" s="1"/>
  <c r="F110" i="38"/>
  <c r="H110" i="38" s="1"/>
  <c r="D110" i="38"/>
  <c r="F100" i="38"/>
  <c r="H100" i="38" s="1"/>
  <c r="D100" i="38"/>
  <c r="L82" i="38"/>
  <c r="F114" i="38" s="1"/>
  <c r="J80" i="38"/>
  <c r="J79" i="38"/>
  <c r="J78" i="38"/>
  <c r="J77" i="38"/>
  <c r="J76" i="38"/>
  <c r="J75" i="38"/>
  <c r="J74" i="38"/>
  <c r="J66" i="38"/>
  <c r="L64" i="38"/>
  <c r="J64" i="38"/>
  <c r="L63" i="38"/>
  <c r="J63" i="38" s="1"/>
  <c r="L62" i="38"/>
  <c r="J62" i="38"/>
  <c r="L56" i="38"/>
  <c r="J56" i="38" s="1"/>
  <c r="L55" i="38"/>
  <c r="J55" i="38" s="1"/>
  <c r="L52" i="38"/>
  <c r="J52" i="38" s="1"/>
  <c r="L51" i="38"/>
  <c r="J51" i="38" s="1"/>
  <c r="L50" i="38"/>
  <c r="J50" i="38" s="1"/>
  <c r="L49" i="38"/>
  <c r="J49" i="38" s="1"/>
  <c r="L48" i="38"/>
  <c r="J48" i="38" s="1"/>
  <c r="L45" i="38"/>
  <c r="J45" i="38" s="1"/>
  <c r="L44" i="38"/>
  <c r="J44" i="38"/>
  <c r="L43" i="38"/>
  <c r="J43" i="38" s="1"/>
  <c r="L40" i="38"/>
  <c r="J40" i="38"/>
  <c r="L39" i="38"/>
  <c r="J39" i="38"/>
  <c r="L38" i="38"/>
  <c r="J38" i="38"/>
  <c r="L37" i="38"/>
  <c r="J37" i="38" s="1"/>
  <c r="L36" i="38"/>
  <c r="J36" i="38" s="1"/>
  <c r="L33" i="38"/>
  <c r="J33" i="38"/>
  <c r="L32" i="38"/>
  <c r="J32" i="38" s="1"/>
  <c r="L31" i="38"/>
  <c r="J31" i="38" s="1"/>
  <c r="L30" i="38"/>
  <c r="J30" i="38" s="1"/>
  <c r="L29" i="38"/>
  <c r="J29" i="38" s="1"/>
  <c r="L28" i="38"/>
  <c r="L25" i="38"/>
  <c r="J25" i="38" s="1"/>
  <c r="L24" i="38"/>
  <c r="J24" i="38"/>
  <c r="L23" i="38"/>
  <c r="J23" i="38"/>
  <c r="L22" i="38"/>
  <c r="J22" i="38" s="1"/>
  <c r="L21" i="38"/>
  <c r="J21" i="38" s="1"/>
  <c r="L20" i="38"/>
  <c r="J20" i="38" s="1"/>
  <c r="L19" i="38"/>
  <c r="L16" i="38"/>
  <c r="J16" i="38"/>
  <c r="L15" i="38"/>
  <c r="J15" i="38" s="1"/>
  <c r="L9" i="38"/>
  <c r="J9" i="38"/>
  <c r="L8" i="38"/>
  <c r="J8" i="38"/>
  <c r="L7" i="38"/>
  <c r="L10" i="38" s="1"/>
  <c r="J7" i="38"/>
  <c r="L61" i="38" l="1"/>
  <c r="J61" i="38" s="1"/>
  <c r="H104" i="38"/>
  <c r="D114" i="38"/>
  <c r="J82" i="38"/>
  <c r="D104" i="38"/>
  <c r="L83" i="38"/>
  <c r="J83" i="38" s="1"/>
  <c r="H114" i="38"/>
  <c r="L54" i="38"/>
  <c r="J54" i="38" s="1"/>
  <c r="L47" i="38"/>
  <c r="J47" i="38" s="1"/>
  <c r="L42" i="38"/>
  <c r="J42" i="38" s="1"/>
  <c r="L35" i="38"/>
  <c r="J35" i="38" s="1"/>
  <c r="L27" i="38"/>
  <c r="J27" i="38" s="1"/>
  <c r="J28" i="38"/>
  <c r="L18" i="38"/>
  <c r="J18" i="38" s="1"/>
  <c r="J19" i="38"/>
  <c r="L14" i="38"/>
  <c r="J10" i="38"/>
  <c r="F104" i="38"/>
  <c r="L68" i="38" l="1"/>
  <c r="J14" i="38"/>
  <c r="L85" i="38" l="1"/>
  <c r="F112" i="38"/>
  <c r="H112" i="38"/>
  <c r="F102" i="38"/>
  <c r="D112" i="38"/>
  <c r="H102" i="38"/>
  <c r="L69" i="38"/>
  <c r="J69" i="38" s="1"/>
  <c r="D102" i="38"/>
  <c r="J68" i="38"/>
  <c r="L71" i="38"/>
  <c r="J71" i="38" s="1"/>
  <c r="F106" i="38" l="1"/>
  <c r="L86" i="38"/>
  <c r="J86" i="38" s="1"/>
  <c r="H116" i="38"/>
  <c r="J85" i="38"/>
  <c r="L88" i="38"/>
  <c r="J88" i="38" s="1"/>
  <c r="H106" i="38"/>
  <c r="D116" i="38"/>
  <c r="F116" i="38"/>
  <c r="D106" i="38"/>
  <c r="L16" i="34" l="1"/>
  <c r="F93" i="34"/>
  <c r="H93" i="34" s="1"/>
  <c r="D93" i="34"/>
  <c r="F83" i="34"/>
  <c r="H83" i="34" s="1"/>
  <c r="L65" i="34"/>
  <c r="J63" i="34"/>
  <c r="J62" i="34"/>
  <c r="J61" i="34"/>
  <c r="J60" i="34"/>
  <c r="J59" i="34"/>
  <c r="J58" i="34"/>
  <c r="J57" i="34"/>
  <c r="J49" i="34"/>
  <c r="L47" i="34"/>
  <c r="J47" i="34"/>
  <c r="L46" i="34"/>
  <c r="J46" i="34" s="1"/>
  <c r="L45" i="34"/>
  <c r="J45" i="34"/>
  <c r="L42" i="34"/>
  <c r="J42" i="34"/>
  <c r="L41" i="34"/>
  <c r="J41" i="34"/>
  <c r="L40" i="34"/>
  <c r="J40" i="34"/>
  <c r="L39" i="34"/>
  <c r="J39" i="34"/>
  <c r="L36" i="34"/>
  <c r="J36" i="34"/>
  <c r="L35" i="34"/>
  <c r="J35" i="34" s="1"/>
  <c r="L34" i="34"/>
  <c r="J34" i="34"/>
  <c r="L31" i="34"/>
  <c r="J31" i="34" s="1"/>
  <c r="L30" i="34"/>
  <c r="J30" i="34" s="1"/>
  <c r="L29" i="34"/>
  <c r="J29" i="34" s="1"/>
  <c r="L28" i="34"/>
  <c r="J28" i="34" s="1"/>
  <c r="L27" i="34"/>
  <c r="J27" i="34" s="1"/>
  <c r="L24" i="34"/>
  <c r="J24" i="34"/>
  <c r="L23" i="34"/>
  <c r="J23" i="34" s="1"/>
  <c r="L22" i="34"/>
  <c r="J22" i="34"/>
  <c r="L21" i="34"/>
  <c r="J21" i="34" s="1"/>
  <c r="L20" i="34"/>
  <c r="J20" i="34" s="1"/>
  <c r="L19" i="34"/>
  <c r="J19" i="34" s="1"/>
  <c r="L9" i="34"/>
  <c r="J9" i="34"/>
  <c r="L8" i="34"/>
  <c r="J8" i="34" s="1"/>
  <c r="L7" i="34"/>
  <c r="J7" i="34" s="1"/>
  <c r="J69" i="33"/>
  <c r="L34" i="33"/>
  <c r="J34" i="33" s="1"/>
  <c r="F100" i="33"/>
  <c r="H100" i="33" s="1"/>
  <c r="D100" i="33"/>
  <c r="F90" i="33"/>
  <c r="H90" i="33" s="1"/>
  <c r="L72" i="33"/>
  <c r="J70" i="33"/>
  <c r="J68" i="33"/>
  <c r="J67" i="33"/>
  <c r="J66" i="33"/>
  <c r="J65" i="33"/>
  <c r="J64" i="33"/>
  <c r="J63" i="33"/>
  <c r="J55" i="33"/>
  <c r="L53" i="33"/>
  <c r="J53" i="33" s="1"/>
  <c r="L52" i="33"/>
  <c r="J52" i="33" s="1"/>
  <c r="L51" i="33"/>
  <c r="J51" i="33" s="1"/>
  <c r="L48" i="33"/>
  <c r="J48" i="33" s="1"/>
  <c r="L47" i="33"/>
  <c r="J47" i="33" s="1"/>
  <c r="L46" i="33"/>
  <c r="J46" i="33" s="1"/>
  <c r="L45" i="33"/>
  <c r="J45" i="33" s="1"/>
  <c r="L44" i="33"/>
  <c r="J44" i="33" s="1"/>
  <c r="L41" i="33"/>
  <c r="J41" i="33" s="1"/>
  <c r="L40" i="33"/>
  <c r="J40" i="33" s="1"/>
  <c r="L39" i="33"/>
  <c r="J39" i="33" s="1"/>
  <c r="L36" i="33"/>
  <c r="J36" i="33" s="1"/>
  <c r="L35" i="33"/>
  <c r="J35" i="33" s="1"/>
  <c r="L33" i="33"/>
  <c r="J33" i="33" s="1"/>
  <c r="L32" i="33"/>
  <c r="J32" i="33" s="1"/>
  <c r="L29" i="33"/>
  <c r="J29" i="33" s="1"/>
  <c r="L28" i="33"/>
  <c r="J28" i="33" s="1"/>
  <c r="L27" i="33"/>
  <c r="J27" i="33" s="1"/>
  <c r="L26" i="33"/>
  <c r="J26" i="33"/>
  <c r="L25" i="33"/>
  <c r="J25" i="33" s="1"/>
  <c r="L24" i="33"/>
  <c r="J24" i="33" s="1"/>
  <c r="L21" i="33"/>
  <c r="J21" i="33"/>
  <c r="L20" i="33"/>
  <c r="J20" i="33" s="1"/>
  <c r="L19" i="33"/>
  <c r="J19" i="33" s="1"/>
  <c r="L18" i="33"/>
  <c r="J18" i="33" s="1"/>
  <c r="L17" i="33"/>
  <c r="J17" i="33" s="1"/>
  <c r="L16" i="33"/>
  <c r="J16" i="33" s="1"/>
  <c r="L15" i="33"/>
  <c r="J15" i="33" s="1"/>
  <c r="L9" i="33"/>
  <c r="J9" i="33" s="1"/>
  <c r="L8" i="33"/>
  <c r="J8" i="33" s="1"/>
  <c r="L7" i="33"/>
  <c r="J7" i="33" s="1"/>
  <c r="F107" i="32"/>
  <c r="H107" i="32" s="1"/>
  <c r="F97" i="32"/>
  <c r="H97" i="32" s="1"/>
  <c r="D97" i="32"/>
  <c r="L79" i="32"/>
  <c r="J77" i="32"/>
  <c r="J76" i="32"/>
  <c r="J75" i="32"/>
  <c r="J74" i="32"/>
  <c r="J73" i="32"/>
  <c r="J72" i="32"/>
  <c r="J71" i="32"/>
  <c r="J63" i="32"/>
  <c r="L61" i="32"/>
  <c r="J61" i="32" s="1"/>
  <c r="L60" i="32"/>
  <c r="J60" i="32"/>
  <c r="L59" i="32"/>
  <c r="J59" i="32" s="1"/>
  <c r="L56" i="32"/>
  <c r="J56" i="32" s="1"/>
  <c r="L55" i="32"/>
  <c r="J55" i="32"/>
  <c r="L54" i="32"/>
  <c r="J54" i="32" s="1"/>
  <c r="L51" i="32"/>
  <c r="J51" i="32" s="1"/>
  <c r="L50" i="32"/>
  <c r="J50" i="32" s="1"/>
  <c r="L49" i="32"/>
  <c r="J49" i="32" s="1"/>
  <c r="L48" i="32"/>
  <c r="J48" i="32" s="1"/>
  <c r="L47" i="32"/>
  <c r="J47" i="32" s="1"/>
  <c r="L44" i="32"/>
  <c r="J44" i="32" s="1"/>
  <c r="L43" i="32"/>
  <c r="J43" i="32" s="1"/>
  <c r="L42" i="32"/>
  <c r="J42" i="32" s="1"/>
  <c r="L39" i="32"/>
  <c r="J39" i="32" s="1"/>
  <c r="L38" i="32"/>
  <c r="J38" i="32"/>
  <c r="L37" i="32"/>
  <c r="J37" i="32" s="1"/>
  <c r="L36" i="32"/>
  <c r="J36" i="32" s="1"/>
  <c r="L33" i="32"/>
  <c r="J33" i="32" s="1"/>
  <c r="L32" i="32"/>
  <c r="J32" i="32"/>
  <c r="L31" i="32"/>
  <c r="J31" i="32" s="1"/>
  <c r="L30" i="32"/>
  <c r="J30" i="32" s="1"/>
  <c r="L29" i="32"/>
  <c r="J29" i="32" s="1"/>
  <c r="L28" i="32"/>
  <c r="J28" i="32" s="1"/>
  <c r="L25" i="32"/>
  <c r="J25" i="32"/>
  <c r="L24" i="32"/>
  <c r="J24" i="32" s="1"/>
  <c r="L23" i="32"/>
  <c r="J23" i="32" s="1"/>
  <c r="L22" i="32"/>
  <c r="J22" i="32" s="1"/>
  <c r="L21" i="32"/>
  <c r="J21" i="32"/>
  <c r="L20" i="32"/>
  <c r="J20" i="32" s="1"/>
  <c r="L19" i="32"/>
  <c r="J19" i="32"/>
  <c r="L16" i="32"/>
  <c r="J16" i="32" s="1"/>
  <c r="L15" i="32"/>
  <c r="J15" i="32" s="1"/>
  <c r="L9" i="32"/>
  <c r="J9" i="32"/>
  <c r="L8" i="32"/>
  <c r="J8" i="32" s="1"/>
  <c r="L7" i="32"/>
  <c r="J7" i="32" s="1"/>
  <c r="L56" i="31"/>
  <c r="J56" i="31" s="1"/>
  <c r="F108" i="31"/>
  <c r="H108" i="31" s="1"/>
  <c r="F98" i="31"/>
  <c r="H98" i="31" s="1"/>
  <c r="L80" i="31"/>
  <c r="J80" i="31" s="1"/>
  <c r="J78" i="31"/>
  <c r="J77" i="31"/>
  <c r="J76" i="31"/>
  <c r="J75" i="31"/>
  <c r="J74" i="31"/>
  <c r="J73" i="31"/>
  <c r="J72" i="31"/>
  <c r="J64" i="31"/>
  <c r="L62" i="31"/>
  <c r="J62" i="31" s="1"/>
  <c r="L61" i="31"/>
  <c r="J61" i="31" s="1"/>
  <c r="L60" i="31"/>
  <c r="J60" i="31" s="1"/>
  <c r="L57" i="31"/>
  <c r="J57" i="31" s="1"/>
  <c r="L55" i="31"/>
  <c r="J55" i="31" s="1"/>
  <c r="L54" i="31"/>
  <c r="J54" i="31" s="1"/>
  <c r="L51" i="31"/>
  <c r="J51" i="31" s="1"/>
  <c r="L50" i="31"/>
  <c r="J50" i="31" s="1"/>
  <c r="L49" i="31"/>
  <c r="J49" i="31" s="1"/>
  <c r="L48" i="31"/>
  <c r="J48" i="31" s="1"/>
  <c r="L47" i="31"/>
  <c r="J47" i="31" s="1"/>
  <c r="L44" i="31"/>
  <c r="J44" i="31" s="1"/>
  <c r="L43" i="31"/>
  <c r="J43" i="31" s="1"/>
  <c r="L42" i="31"/>
  <c r="J42" i="31" s="1"/>
  <c r="L41" i="31"/>
  <c r="J41" i="31" s="1"/>
  <c r="L39" i="31"/>
  <c r="J39" i="31" s="1"/>
  <c r="L38" i="31"/>
  <c r="J38" i="31" s="1"/>
  <c r="L37" i="31"/>
  <c r="J37" i="31" s="1"/>
  <c r="L36" i="31"/>
  <c r="J36" i="31" s="1"/>
  <c r="L33" i="31"/>
  <c r="J33" i="31" s="1"/>
  <c r="L32" i="31"/>
  <c r="J32" i="31" s="1"/>
  <c r="L31" i="31"/>
  <c r="J31" i="31" s="1"/>
  <c r="L30" i="31"/>
  <c r="J30" i="31" s="1"/>
  <c r="L29" i="31"/>
  <c r="J29" i="31" s="1"/>
  <c r="L28" i="31"/>
  <c r="J28" i="31"/>
  <c r="L25" i="31"/>
  <c r="J25" i="31" s="1"/>
  <c r="L24" i="31"/>
  <c r="J24" i="31" s="1"/>
  <c r="L23" i="31"/>
  <c r="J23" i="31" s="1"/>
  <c r="L22" i="31"/>
  <c r="J22" i="31" s="1"/>
  <c r="L21" i="31"/>
  <c r="J21" i="31" s="1"/>
  <c r="L20" i="31"/>
  <c r="J20" i="31" s="1"/>
  <c r="L19" i="31"/>
  <c r="J19" i="31" s="1"/>
  <c r="L16" i="31"/>
  <c r="J16" i="31"/>
  <c r="L15" i="31"/>
  <c r="J15" i="31" s="1"/>
  <c r="L9" i="31"/>
  <c r="J9" i="31" s="1"/>
  <c r="L8" i="31"/>
  <c r="J8" i="31" s="1"/>
  <c r="L7" i="31"/>
  <c r="L10" i="31" s="1"/>
  <c r="F107" i="30"/>
  <c r="H107" i="30" s="1"/>
  <c r="F97" i="30"/>
  <c r="H97" i="30" s="1"/>
  <c r="L79" i="30"/>
  <c r="J77" i="30"/>
  <c r="J76" i="30"/>
  <c r="J75" i="30"/>
  <c r="J74" i="30"/>
  <c r="J73" i="30"/>
  <c r="J72" i="30"/>
  <c r="J71" i="30"/>
  <c r="J63" i="30"/>
  <c r="L61" i="30"/>
  <c r="J61" i="30" s="1"/>
  <c r="L60" i="30"/>
  <c r="J60" i="30"/>
  <c r="L59" i="30"/>
  <c r="J59" i="30" s="1"/>
  <c r="L56" i="30"/>
  <c r="J56" i="30" s="1"/>
  <c r="L55" i="30"/>
  <c r="J55" i="30"/>
  <c r="L54" i="30"/>
  <c r="J54" i="30" s="1"/>
  <c r="L51" i="30"/>
  <c r="J51" i="30" s="1"/>
  <c r="L50" i="30"/>
  <c r="J50" i="30" s="1"/>
  <c r="L49" i="30"/>
  <c r="J49" i="30" s="1"/>
  <c r="L48" i="30"/>
  <c r="J48" i="30" s="1"/>
  <c r="L47" i="30"/>
  <c r="J47" i="30" s="1"/>
  <c r="L44" i="30"/>
  <c r="J44" i="30" s="1"/>
  <c r="L43" i="30"/>
  <c r="J43" i="30" s="1"/>
  <c r="L42" i="30"/>
  <c r="J42" i="30" s="1"/>
  <c r="L39" i="30"/>
  <c r="J39" i="30" s="1"/>
  <c r="L38" i="30"/>
  <c r="J38" i="30"/>
  <c r="L37" i="30"/>
  <c r="J37" i="30" s="1"/>
  <c r="L36" i="30"/>
  <c r="J36" i="30" s="1"/>
  <c r="L33" i="30"/>
  <c r="J33" i="30" s="1"/>
  <c r="L32" i="30"/>
  <c r="J32" i="30"/>
  <c r="L31" i="30"/>
  <c r="J31" i="30" s="1"/>
  <c r="L30" i="30"/>
  <c r="J30" i="30" s="1"/>
  <c r="L29" i="30"/>
  <c r="J29" i="30" s="1"/>
  <c r="L28" i="30"/>
  <c r="J28" i="30" s="1"/>
  <c r="L25" i="30"/>
  <c r="J25" i="30"/>
  <c r="L24" i="30"/>
  <c r="J24" i="30" s="1"/>
  <c r="L23" i="30"/>
  <c r="J23" i="30"/>
  <c r="L22" i="30"/>
  <c r="J22" i="30" s="1"/>
  <c r="L21" i="30"/>
  <c r="J21" i="30" s="1"/>
  <c r="L20" i="30"/>
  <c r="J20" i="30" s="1"/>
  <c r="L19" i="30"/>
  <c r="J19" i="30"/>
  <c r="L16" i="30"/>
  <c r="J16" i="30" s="1"/>
  <c r="L15" i="30"/>
  <c r="J15" i="30" s="1"/>
  <c r="L9" i="30"/>
  <c r="J9" i="30"/>
  <c r="L8" i="30"/>
  <c r="L7" i="30"/>
  <c r="J7" i="30" s="1"/>
  <c r="F107" i="29"/>
  <c r="H107" i="29" s="1"/>
  <c r="F97" i="29"/>
  <c r="H97" i="29" s="1"/>
  <c r="D97" i="29"/>
  <c r="L79" i="29"/>
  <c r="F111" i="29" s="1"/>
  <c r="J77" i="29"/>
  <c r="J76" i="29"/>
  <c r="J75" i="29"/>
  <c r="J74" i="29"/>
  <c r="J73" i="29"/>
  <c r="J72" i="29"/>
  <c r="J71" i="29"/>
  <c r="J63" i="29"/>
  <c r="L61" i="29"/>
  <c r="J61" i="29"/>
  <c r="L60" i="29"/>
  <c r="J60" i="29" s="1"/>
  <c r="L59" i="29"/>
  <c r="L56" i="29"/>
  <c r="J56" i="29" s="1"/>
  <c r="L55" i="29"/>
  <c r="J55" i="29" s="1"/>
  <c r="L54" i="29"/>
  <c r="L51" i="29"/>
  <c r="J51" i="29"/>
  <c r="L50" i="29"/>
  <c r="J50" i="29" s="1"/>
  <c r="L49" i="29"/>
  <c r="J49" i="29"/>
  <c r="L48" i="29"/>
  <c r="J48" i="29" s="1"/>
  <c r="L47" i="29"/>
  <c r="J47" i="29" s="1"/>
  <c r="L44" i="29"/>
  <c r="J44" i="29" s="1"/>
  <c r="L43" i="29"/>
  <c r="J43" i="29" s="1"/>
  <c r="L42" i="29"/>
  <c r="L39" i="29"/>
  <c r="J39" i="29" s="1"/>
  <c r="L38" i="29"/>
  <c r="J38" i="29"/>
  <c r="L37" i="29"/>
  <c r="J37" i="29" s="1"/>
  <c r="L36" i="29"/>
  <c r="L33" i="29"/>
  <c r="J33" i="29"/>
  <c r="L32" i="29"/>
  <c r="J32" i="29" s="1"/>
  <c r="L31" i="29"/>
  <c r="J31" i="29" s="1"/>
  <c r="L30" i="29"/>
  <c r="J30" i="29" s="1"/>
  <c r="L29" i="29"/>
  <c r="J29" i="29" s="1"/>
  <c r="L28" i="29"/>
  <c r="J28" i="29" s="1"/>
  <c r="L25" i="29"/>
  <c r="J25" i="29"/>
  <c r="L24" i="29"/>
  <c r="J24" i="29" s="1"/>
  <c r="L23" i="29"/>
  <c r="J23" i="29"/>
  <c r="L22" i="29"/>
  <c r="J22" i="29" s="1"/>
  <c r="L21" i="29"/>
  <c r="J21" i="29"/>
  <c r="L20" i="29"/>
  <c r="J20" i="29" s="1"/>
  <c r="L19" i="29"/>
  <c r="J19" i="29" s="1"/>
  <c r="L16" i="29"/>
  <c r="J16" i="29"/>
  <c r="L15" i="29"/>
  <c r="J15" i="29"/>
  <c r="L14" i="29"/>
  <c r="J14" i="29" s="1"/>
  <c r="L9" i="29"/>
  <c r="J9" i="29" s="1"/>
  <c r="L8" i="29"/>
  <c r="J8" i="29"/>
  <c r="L7" i="29"/>
  <c r="L10" i="29" s="1"/>
  <c r="L44" i="34" l="1"/>
  <c r="J44" i="34" s="1"/>
  <c r="L33" i="34"/>
  <c r="J33" i="34" s="1"/>
  <c r="J16" i="34"/>
  <c r="L14" i="34"/>
  <c r="J14" i="34" s="1"/>
  <c r="D104" i="33"/>
  <c r="L59" i="31"/>
  <c r="J59" i="31" s="1"/>
  <c r="L27" i="32"/>
  <c r="J27" i="32" s="1"/>
  <c r="L18" i="32"/>
  <c r="J18" i="32" s="1"/>
  <c r="D107" i="32"/>
  <c r="D111" i="32" s="1"/>
  <c r="L27" i="30"/>
  <c r="J27" i="30" s="1"/>
  <c r="L18" i="30"/>
  <c r="J18" i="30" s="1"/>
  <c r="D97" i="30"/>
  <c r="L46" i="31"/>
  <c r="J46" i="31" s="1"/>
  <c r="L58" i="29"/>
  <c r="J58" i="29" s="1"/>
  <c r="J7" i="29"/>
  <c r="J79" i="29"/>
  <c r="D107" i="29"/>
  <c r="D111" i="29" s="1"/>
  <c r="J7" i="31"/>
  <c r="L35" i="31"/>
  <c r="J35" i="31" s="1"/>
  <c r="D98" i="31"/>
  <c r="L14" i="31"/>
  <c r="J14" i="31" s="1"/>
  <c r="D108" i="31"/>
  <c r="D112" i="31" s="1"/>
  <c r="H101" i="29"/>
  <c r="J59" i="29"/>
  <c r="L41" i="29"/>
  <c r="J41" i="29" s="1"/>
  <c r="J10" i="31"/>
  <c r="J10" i="32"/>
  <c r="J10" i="29"/>
  <c r="L18" i="34"/>
  <c r="J18" i="34" s="1"/>
  <c r="D83" i="34"/>
  <c r="D87" i="34" s="1"/>
  <c r="J10" i="34"/>
  <c r="L10" i="34"/>
  <c r="L26" i="34"/>
  <c r="J26" i="34" s="1"/>
  <c r="L38" i="34"/>
  <c r="J38" i="34" s="1"/>
  <c r="D97" i="34"/>
  <c r="F87" i="34"/>
  <c r="F97" i="34"/>
  <c r="H87" i="34"/>
  <c r="H97" i="34"/>
  <c r="L66" i="34"/>
  <c r="J66" i="34" s="1"/>
  <c r="J65" i="34"/>
  <c r="L23" i="33"/>
  <c r="J23" i="33" s="1"/>
  <c r="L14" i="33"/>
  <c r="D90" i="33"/>
  <c r="J10" i="33"/>
  <c r="L10" i="33"/>
  <c r="F94" i="33"/>
  <c r="F104" i="33"/>
  <c r="H94" i="33"/>
  <c r="H104" i="33"/>
  <c r="L31" i="33"/>
  <c r="J31" i="33" s="1"/>
  <c r="L38" i="33"/>
  <c r="J38" i="33" s="1"/>
  <c r="L43" i="33"/>
  <c r="J43" i="33" s="1"/>
  <c r="L50" i="33"/>
  <c r="J50" i="33" s="1"/>
  <c r="L73" i="33"/>
  <c r="J73" i="33" s="1"/>
  <c r="J72" i="33"/>
  <c r="D94" i="33"/>
  <c r="L10" i="32"/>
  <c r="F101" i="32"/>
  <c r="F111" i="32"/>
  <c r="H101" i="32"/>
  <c r="H111" i="32"/>
  <c r="L14" i="32"/>
  <c r="L35" i="32"/>
  <c r="J35" i="32" s="1"/>
  <c r="L41" i="32"/>
  <c r="J41" i="32" s="1"/>
  <c r="L46" i="32"/>
  <c r="J46" i="32" s="1"/>
  <c r="L53" i="32"/>
  <c r="J53" i="32" s="1"/>
  <c r="L58" i="32"/>
  <c r="J58" i="32" s="1"/>
  <c r="L80" i="32"/>
  <c r="J80" i="32" s="1"/>
  <c r="J79" i="32"/>
  <c r="D101" i="32"/>
  <c r="L81" i="31"/>
  <c r="J81" i="31" s="1"/>
  <c r="H112" i="31"/>
  <c r="H102" i="31"/>
  <c r="D102" i="31"/>
  <c r="L53" i="31"/>
  <c r="J53" i="31" s="1"/>
  <c r="L27" i="31"/>
  <c r="J27" i="31" s="1"/>
  <c r="L18" i="31"/>
  <c r="J18" i="31" s="1"/>
  <c r="F112" i="31"/>
  <c r="F102" i="31"/>
  <c r="D107" i="30"/>
  <c r="D111" i="30" s="1"/>
  <c r="L10" i="30"/>
  <c r="F101" i="30"/>
  <c r="F111" i="30"/>
  <c r="H101" i="30"/>
  <c r="H111" i="30"/>
  <c r="L14" i="30"/>
  <c r="L35" i="30"/>
  <c r="J35" i="30" s="1"/>
  <c r="L41" i="30"/>
  <c r="J41" i="30" s="1"/>
  <c r="L46" i="30"/>
  <c r="J46" i="30" s="1"/>
  <c r="L53" i="30"/>
  <c r="J53" i="30" s="1"/>
  <c r="L58" i="30"/>
  <c r="J58" i="30" s="1"/>
  <c r="L80" i="30"/>
  <c r="J80" i="30" s="1"/>
  <c r="J8" i="30"/>
  <c r="J10" i="30" s="1"/>
  <c r="J79" i="30"/>
  <c r="D101" i="30"/>
  <c r="D101" i="29"/>
  <c r="H111" i="29"/>
  <c r="L53" i="29"/>
  <c r="J53" i="29" s="1"/>
  <c r="J54" i="29"/>
  <c r="L46" i="29"/>
  <c r="J46" i="29" s="1"/>
  <c r="J42" i="29"/>
  <c r="L35" i="29"/>
  <c r="J35" i="29" s="1"/>
  <c r="J36" i="29"/>
  <c r="L27" i="29"/>
  <c r="J27" i="29" s="1"/>
  <c r="L18" i="29"/>
  <c r="J18" i="29" s="1"/>
  <c r="L80" i="29"/>
  <c r="J80" i="29" s="1"/>
  <c r="F101" i="29"/>
  <c r="F108" i="28"/>
  <c r="H108" i="28" s="1"/>
  <c r="H112" i="28" s="1"/>
  <c r="D108" i="28"/>
  <c r="F98" i="28"/>
  <c r="H98" i="28" s="1"/>
  <c r="D98" i="28"/>
  <c r="L81" i="28"/>
  <c r="J81" i="28"/>
  <c r="L80" i="28"/>
  <c r="F112" i="28" s="1"/>
  <c r="J78" i="28"/>
  <c r="J77" i="28"/>
  <c r="J76" i="28"/>
  <c r="J75" i="28"/>
  <c r="J74" i="28"/>
  <c r="J73" i="28"/>
  <c r="J72" i="28"/>
  <c r="J64" i="28"/>
  <c r="L62" i="28"/>
  <c r="J62" i="28"/>
  <c r="L61" i="28"/>
  <c r="J61" i="28"/>
  <c r="L60" i="28"/>
  <c r="J60" i="28"/>
  <c r="L59" i="28"/>
  <c r="J59" i="28" s="1"/>
  <c r="L57" i="28"/>
  <c r="J57" i="28" s="1"/>
  <c r="L56" i="28"/>
  <c r="J56" i="28"/>
  <c r="L55" i="28"/>
  <c r="J55" i="28" s="1"/>
  <c r="L52" i="28"/>
  <c r="J52" i="28"/>
  <c r="L51" i="28"/>
  <c r="J51" i="28" s="1"/>
  <c r="L50" i="28"/>
  <c r="J50" i="28"/>
  <c r="L49" i="28"/>
  <c r="J49" i="28" s="1"/>
  <c r="L48" i="28"/>
  <c r="J48" i="28"/>
  <c r="L47" i="28"/>
  <c r="J47" i="28" s="1"/>
  <c r="L45" i="28"/>
  <c r="J45" i="28" s="1"/>
  <c r="L44" i="28"/>
  <c r="J44" i="28"/>
  <c r="L43" i="28"/>
  <c r="J43" i="28" s="1"/>
  <c r="L40" i="28"/>
  <c r="J40" i="28"/>
  <c r="L39" i="28"/>
  <c r="J39" i="28"/>
  <c r="L38" i="28"/>
  <c r="J38" i="28" s="1"/>
  <c r="L37" i="28"/>
  <c r="J37" i="28"/>
  <c r="L36" i="28"/>
  <c r="J36" i="28" s="1"/>
  <c r="L33" i="28"/>
  <c r="J33" i="28"/>
  <c r="L32" i="28"/>
  <c r="J32" i="28"/>
  <c r="L31" i="28"/>
  <c r="J31" i="28"/>
  <c r="L30" i="28"/>
  <c r="J30" i="28"/>
  <c r="L29" i="28"/>
  <c r="J29" i="28" s="1"/>
  <c r="L28" i="28"/>
  <c r="L27" i="28" s="1"/>
  <c r="J27" i="28" s="1"/>
  <c r="L25" i="28"/>
  <c r="J25" i="28"/>
  <c r="L24" i="28"/>
  <c r="J24" i="28"/>
  <c r="L23" i="28"/>
  <c r="J23" i="28"/>
  <c r="L22" i="28"/>
  <c r="J22" i="28"/>
  <c r="L21" i="28"/>
  <c r="J21" i="28"/>
  <c r="L20" i="28"/>
  <c r="J20" i="28" s="1"/>
  <c r="L19" i="28"/>
  <c r="J19" i="28"/>
  <c r="L16" i="28"/>
  <c r="L14" i="28" s="1"/>
  <c r="J16" i="28"/>
  <c r="L15" i="28"/>
  <c r="J15" i="28"/>
  <c r="L9" i="28"/>
  <c r="J9" i="28"/>
  <c r="L8" i="28"/>
  <c r="J8" i="28"/>
  <c r="L7" i="28"/>
  <c r="L10" i="28" s="1"/>
  <c r="L45" i="8"/>
  <c r="J45" i="8"/>
  <c r="L44" i="8"/>
  <c r="J44" i="8" s="1"/>
  <c r="L43" i="8"/>
  <c r="J43" i="8" s="1"/>
  <c r="J14" i="33" l="1"/>
  <c r="L57" i="33"/>
  <c r="L60" i="33" s="1"/>
  <c r="J60" i="33" s="1"/>
  <c r="L42" i="8"/>
  <c r="J42" i="8" s="1"/>
  <c r="L51" i="34"/>
  <c r="L54" i="34" s="1"/>
  <c r="J54" i="34" s="1"/>
  <c r="L65" i="32"/>
  <c r="L68" i="32" s="1"/>
  <c r="J68" i="32" s="1"/>
  <c r="J14" i="32"/>
  <c r="L66" i="31"/>
  <c r="D110" i="31" s="1"/>
  <c r="L65" i="30"/>
  <c r="J14" i="30"/>
  <c r="L65" i="29"/>
  <c r="L68" i="29" s="1"/>
  <c r="J68" i="29" s="1"/>
  <c r="H102" i="28"/>
  <c r="L54" i="28"/>
  <c r="J54" i="28" s="1"/>
  <c r="L42" i="28"/>
  <c r="J42" i="28" s="1"/>
  <c r="L35" i="28"/>
  <c r="J35" i="28" s="1"/>
  <c r="J28" i="28"/>
  <c r="L18" i="28"/>
  <c r="J18" i="28" s="1"/>
  <c r="J7" i="28"/>
  <c r="J10" i="28"/>
  <c r="J14" i="28"/>
  <c r="L66" i="28"/>
  <c r="J80" i="28"/>
  <c r="D102" i="28"/>
  <c r="D112" i="28"/>
  <c r="F102" i="28"/>
  <c r="J73" i="8"/>
  <c r="J74" i="8"/>
  <c r="J75" i="8"/>
  <c r="J76" i="8"/>
  <c r="J77" i="8"/>
  <c r="J78" i="8"/>
  <c r="J72" i="8"/>
  <c r="L51" i="8"/>
  <c r="J51" i="8" s="1"/>
  <c r="H95" i="34" l="1"/>
  <c r="L68" i="34"/>
  <c r="F89" i="34" s="1"/>
  <c r="D85" i="34"/>
  <c r="J51" i="34"/>
  <c r="F95" i="34"/>
  <c r="L52" i="34"/>
  <c r="J52" i="34" s="1"/>
  <c r="F85" i="34"/>
  <c r="D95" i="34"/>
  <c r="H85" i="34"/>
  <c r="F99" i="34"/>
  <c r="H102" i="33"/>
  <c r="H92" i="33"/>
  <c r="J57" i="33"/>
  <c r="F102" i="33"/>
  <c r="F92" i="33"/>
  <c r="L58" i="33"/>
  <c r="J58" i="33" s="1"/>
  <c r="D102" i="33"/>
  <c r="D92" i="33"/>
  <c r="L75" i="33"/>
  <c r="H109" i="32"/>
  <c r="H99" i="32"/>
  <c r="J65" i="32"/>
  <c r="F109" i="32"/>
  <c r="F99" i="32"/>
  <c r="L66" i="32"/>
  <c r="J66" i="32" s="1"/>
  <c r="D109" i="32"/>
  <c r="D99" i="32"/>
  <c r="L82" i="32"/>
  <c r="F100" i="31"/>
  <c r="H110" i="31"/>
  <c r="F110" i="31"/>
  <c r="L83" i="31"/>
  <c r="F104" i="31" s="1"/>
  <c r="L69" i="31"/>
  <c r="J69" i="31" s="1"/>
  <c r="J66" i="31"/>
  <c r="D100" i="31"/>
  <c r="L67" i="31"/>
  <c r="J67" i="31" s="1"/>
  <c r="H100" i="31"/>
  <c r="H109" i="30"/>
  <c r="H99" i="30"/>
  <c r="J65" i="30"/>
  <c r="F109" i="30"/>
  <c r="F99" i="30"/>
  <c r="L66" i="30"/>
  <c r="J66" i="30" s="1"/>
  <c r="D109" i="30"/>
  <c r="D99" i="30"/>
  <c r="L82" i="30"/>
  <c r="L68" i="30"/>
  <c r="J68" i="30" s="1"/>
  <c r="H109" i="29"/>
  <c r="F99" i="29"/>
  <c r="F109" i="29"/>
  <c r="L82" i="29"/>
  <c r="H103" i="29" s="1"/>
  <c r="J65" i="29"/>
  <c r="D99" i="29"/>
  <c r="L66" i="29"/>
  <c r="J66" i="29" s="1"/>
  <c r="H99" i="29"/>
  <c r="D109" i="29"/>
  <c r="D110" i="28"/>
  <c r="D100" i="28"/>
  <c r="L83" i="28"/>
  <c r="H100" i="28"/>
  <c r="F100" i="28"/>
  <c r="L67" i="28"/>
  <c r="J67" i="28" s="1"/>
  <c r="H110" i="28"/>
  <c r="J66" i="28"/>
  <c r="F110" i="28"/>
  <c r="L69" i="28"/>
  <c r="J69" i="28" s="1"/>
  <c r="L8" i="8"/>
  <c r="J8" i="8" s="1"/>
  <c r="L9" i="8"/>
  <c r="J9" i="8" s="1"/>
  <c r="L71" i="34" l="1"/>
  <c r="J71" i="34" s="1"/>
  <c r="D89" i="34"/>
  <c r="H89" i="34"/>
  <c r="D99" i="34"/>
  <c r="H99" i="34"/>
  <c r="J68" i="34"/>
  <c r="L69" i="34"/>
  <c r="J69" i="34" s="1"/>
  <c r="F106" i="33"/>
  <c r="F96" i="33"/>
  <c r="J75" i="33"/>
  <c r="D106" i="33"/>
  <c r="D96" i="33"/>
  <c r="L76" i="33"/>
  <c r="J76" i="33" s="1"/>
  <c r="H106" i="33"/>
  <c r="H96" i="33"/>
  <c r="L78" i="33"/>
  <c r="J78" i="33" s="1"/>
  <c r="F113" i="32"/>
  <c r="F103" i="32"/>
  <c r="J82" i="32"/>
  <c r="D113" i="32"/>
  <c r="D103" i="32"/>
  <c r="L83" i="32"/>
  <c r="J83" i="32" s="1"/>
  <c r="H113" i="32"/>
  <c r="H103" i="32"/>
  <c r="L85" i="32"/>
  <c r="J85" i="32" s="1"/>
  <c r="D104" i="31"/>
  <c r="F114" i="31"/>
  <c r="D114" i="31"/>
  <c r="H104" i="31"/>
  <c r="L86" i="31"/>
  <c r="J86" i="31" s="1"/>
  <c r="J83" i="31"/>
  <c r="H114" i="31"/>
  <c r="L84" i="31"/>
  <c r="J84" i="31" s="1"/>
  <c r="F113" i="30"/>
  <c r="F103" i="30"/>
  <c r="J82" i="30"/>
  <c r="D113" i="30"/>
  <c r="D103" i="30"/>
  <c r="L83" i="30"/>
  <c r="J83" i="30" s="1"/>
  <c r="H113" i="30"/>
  <c r="H103" i="30"/>
  <c r="L85" i="30"/>
  <c r="J85" i="30" s="1"/>
  <c r="J82" i="29"/>
  <c r="F103" i="29"/>
  <c r="L85" i="29"/>
  <c r="J85" i="29" s="1"/>
  <c r="H113" i="29"/>
  <c r="D103" i="29"/>
  <c r="L83" i="29"/>
  <c r="J83" i="29" s="1"/>
  <c r="F113" i="29"/>
  <c r="D113" i="29"/>
  <c r="H114" i="28"/>
  <c r="H104" i="28"/>
  <c r="D114" i="28"/>
  <c r="F114" i="28"/>
  <c r="F104" i="28"/>
  <c r="J83" i="28"/>
  <c r="D104" i="28"/>
  <c r="L84" i="28"/>
  <c r="J84" i="28" s="1"/>
  <c r="L86" i="28"/>
  <c r="J86" i="28" s="1"/>
  <c r="J64" i="8"/>
  <c r="L7" i="8" l="1"/>
  <c r="L15" i="8"/>
  <c r="J15" i="8" s="1"/>
  <c r="L16" i="8"/>
  <c r="J16" i="8" s="1"/>
  <c r="L19" i="8"/>
  <c r="J19" i="8" s="1"/>
  <c r="L20" i="8"/>
  <c r="J20" i="8" s="1"/>
  <c r="L21" i="8"/>
  <c r="J21" i="8" s="1"/>
  <c r="L22" i="8"/>
  <c r="J22" i="8" s="1"/>
  <c r="L23" i="8"/>
  <c r="J23" i="8" s="1"/>
  <c r="L24" i="8"/>
  <c r="J24" i="8" s="1"/>
  <c r="L25" i="8"/>
  <c r="J25" i="8" s="1"/>
  <c r="L28" i="8"/>
  <c r="J28" i="8" s="1"/>
  <c r="L29" i="8"/>
  <c r="J29" i="8" s="1"/>
  <c r="L30" i="8"/>
  <c r="J30" i="8" s="1"/>
  <c r="L31" i="8"/>
  <c r="J31" i="8" s="1"/>
  <c r="L32" i="8"/>
  <c r="J32" i="8" s="1"/>
  <c r="L33" i="8"/>
  <c r="J33" i="8" s="1"/>
  <c r="L36" i="8"/>
  <c r="J36" i="8" s="1"/>
  <c r="L37" i="8"/>
  <c r="J37" i="8" s="1"/>
  <c r="L38" i="8"/>
  <c r="J38" i="8" s="1"/>
  <c r="L39" i="8"/>
  <c r="J39" i="8" s="1"/>
  <c r="L40" i="8"/>
  <c r="J40" i="8" s="1"/>
  <c r="L48" i="8"/>
  <c r="J48" i="8" s="1"/>
  <c r="L49" i="8"/>
  <c r="J49" i="8" s="1"/>
  <c r="L50" i="8"/>
  <c r="J50" i="8" s="1"/>
  <c r="L52" i="8"/>
  <c r="J52" i="8" s="1"/>
  <c r="L55" i="8"/>
  <c r="J55" i="8" s="1"/>
  <c r="L56" i="8"/>
  <c r="J56" i="8" s="1"/>
  <c r="L57" i="8"/>
  <c r="J57" i="8" s="1"/>
  <c r="L60" i="8"/>
  <c r="J60" i="8" s="1"/>
  <c r="L61" i="8"/>
  <c r="J61" i="8" s="1"/>
  <c r="L62" i="8"/>
  <c r="J62" i="8" s="1"/>
  <c r="F98" i="8"/>
  <c r="D98" i="8" s="1"/>
  <c r="F108" i="8"/>
  <c r="H108" i="8" s="1"/>
  <c r="J7" i="8" l="1"/>
  <c r="J10" i="8" s="1"/>
  <c r="L10" i="8"/>
  <c r="L59" i="8"/>
  <c r="J59" i="8" s="1"/>
  <c r="H98" i="8"/>
  <c r="L14" i="8"/>
  <c r="L27" i="8"/>
  <c r="J27" i="8" s="1"/>
  <c r="L47" i="8"/>
  <c r="J47" i="8" s="1"/>
  <c r="L35" i="8"/>
  <c r="J35" i="8" s="1"/>
  <c r="D108" i="8"/>
  <c r="L54" i="8"/>
  <c r="J54" i="8" s="1"/>
  <c r="L18" i="8"/>
  <c r="J18" i="8" s="1"/>
  <c r="L66" i="8" l="1"/>
  <c r="L67" i="8" s="1"/>
  <c r="J67" i="8" s="1"/>
  <c r="J14" i="8"/>
  <c r="L69" i="8" l="1"/>
  <c r="J69" i="8" s="1"/>
  <c r="D110" i="8"/>
  <c r="J66" i="8"/>
  <c r="D100" i="8"/>
  <c r="F110" i="8"/>
  <c r="H110" i="8"/>
  <c r="F100" i="8"/>
  <c r="H100" i="8"/>
  <c r="L80" i="8"/>
  <c r="D102" i="8" l="1"/>
  <c r="H112" i="8"/>
  <c r="F102" i="8"/>
  <c r="H102" i="8"/>
  <c r="D112" i="8"/>
  <c r="L81" i="8"/>
  <c r="J81" i="8" s="1"/>
  <c r="L83" i="8"/>
  <c r="F112" i="8"/>
  <c r="J80" i="8"/>
  <c r="H104" i="8" l="1"/>
  <c r="J83" i="8"/>
  <c r="H114" i="8"/>
  <c r="D114" i="8"/>
  <c r="F104" i="8"/>
  <c r="D104" i="8"/>
  <c r="F114" i="8"/>
  <c r="L84" i="8"/>
  <c r="J84" i="8" s="1"/>
  <c r="L86" i="8"/>
  <c r="J86" i="8" s="1"/>
</calcChain>
</file>

<file path=xl/sharedStrings.xml><?xml version="1.0" encoding="utf-8"?>
<sst xmlns="http://schemas.openxmlformats.org/spreadsheetml/2006/main" count="1583" uniqueCount="225">
  <si>
    <t>Total Cost Breakeven</t>
  </si>
  <si>
    <t>Ownership Cost Breakeven</t>
  </si>
  <si>
    <t>Operating Cost Breakeven</t>
  </si>
  <si>
    <t>Yield</t>
  </si>
  <si>
    <t>Price</t>
  </si>
  <si>
    <t>+</t>
  </si>
  <si>
    <t>Base</t>
  </si>
  <si>
    <t>-</t>
  </si>
  <si>
    <t>Breakeven Analysis:</t>
  </si>
  <si>
    <t>Notes:</t>
  </si>
  <si>
    <t>Returns to Risk</t>
  </si>
  <si>
    <t>Total Cost per Unit</t>
  </si>
  <si>
    <t>Total Costs per Acre</t>
  </si>
  <si>
    <t>Ownership Costs per Unit</t>
  </si>
  <si>
    <t>Total Ownership Costs</t>
  </si>
  <si>
    <t>Ownership Costs:</t>
  </si>
  <si>
    <t>Operating Costs per Unit</t>
  </si>
  <si>
    <t>Total Operating Costs</t>
  </si>
  <si>
    <t>Other:</t>
  </si>
  <si>
    <t>Labor:</t>
  </si>
  <si>
    <t>Machinery:</t>
  </si>
  <si>
    <t>Fertilizer:</t>
  </si>
  <si>
    <t>Seed:</t>
  </si>
  <si>
    <t>Operating Inputs</t>
  </si>
  <si>
    <t>Gross Returns</t>
  </si>
  <si>
    <t>Cost/Acre</t>
  </si>
  <si>
    <t>Cost</t>
  </si>
  <si>
    <t>Unit</t>
  </si>
  <si>
    <t>Per Acre</t>
  </si>
  <si>
    <t>Item</t>
  </si>
  <si>
    <t>Value or</t>
  </si>
  <si>
    <t>Price or</t>
  </si>
  <si>
    <t>Quantity</t>
  </si>
  <si>
    <t>Value</t>
  </si>
  <si>
    <t xml:space="preserve">Total </t>
  </si>
  <si>
    <t>Number of acres:</t>
  </si>
  <si>
    <t>Total Gross Returns</t>
  </si>
  <si>
    <t>bu</t>
  </si>
  <si>
    <t>lb</t>
  </si>
  <si>
    <t>Dry Nitrogen</t>
  </si>
  <si>
    <t>Dry P2O5</t>
  </si>
  <si>
    <t>pt</t>
  </si>
  <si>
    <t>acre</t>
  </si>
  <si>
    <t>Fuel - Gas</t>
  </si>
  <si>
    <t>Fuel - Diesel</t>
  </si>
  <si>
    <t>Fuel - Road Diesel</t>
  </si>
  <si>
    <t>Lube</t>
  </si>
  <si>
    <t>Machinery Repair</t>
  </si>
  <si>
    <t>gal</t>
  </si>
  <si>
    <t>$</t>
  </si>
  <si>
    <t>Equipment Operator Labor</t>
  </si>
  <si>
    <t>hrs</t>
  </si>
  <si>
    <t>General Overhead</t>
  </si>
  <si>
    <t>Land Rent</t>
  </si>
  <si>
    <t>Management Fee</t>
  </si>
  <si>
    <t>Property Taxes</t>
  </si>
  <si>
    <t>Property Insurance</t>
  </si>
  <si>
    <t>Investment Repairs</t>
  </si>
  <si>
    <t>Crop Insurance</t>
  </si>
  <si>
    <t>Net Returns Above Operating Costs</t>
  </si>
  <si>
    <t>Sulfur</t>
  </si>
  <si>
    <t>Capital Recovery - Equipment</t>
  </si>
  <si>
    <t>Liquid Nitrogen</t>
  </si>
  <si>
    <t>Liquid P2O5</t>
  </si>
  <si>
    <t>fl oz</t>
  </si>
  <si>
    <t>pint</t>
  </si>
  <si>
    <t>General Farm Labor</t>
  </si>
  <si>
    <t>Custom Fertilize: 0-400 lbs</t>
  </si>
  <si>
    <t>Custom Haul</t>
  </si>
  <si>
    <t>Wheat Seed: SWW</t>
  </si>
  <si>
    <t>Feed Barley</t>
  </si>
  <si>
    <t>Axial XL</t>
  </si>
  <si>
    <t>Bronate Advanced</t>
  </si>
  <si>
    <t>Malting Barley</t>
  </si>
  <si>
    <t>Interest on Operating Capital at</t>
  </si>
  <si>
    <t>Soft White Wheat</t>
  </si>
  <si>
    <t>Pesticide:</t>
  </si>
  <si>
    <t>Custom:</t>
  </si>
  <si>
    <t>Crop Description</t>
  </si>
  <si>
    <t>###%</t>
  </si>
  <si>
    <t>Instructions:</t>
  </si>
  <si>
    <t xml:space="preserve">Enter information in white cells.  </t>
  </si>
  <si>
    <t>Values in blue cells are calculated.</t>
  </si>
  <si>
    <t>Questions:</t>
  </si>
  <si>
    <t>Ben Eborn</t>
  </si>
  <si>
    <t>Extension Ag Economist</t>
  </si>
  <si>
    <t>beborn@uidaho.edu</t>
  </si>
  <si>
    <t>(208) 847-0344</t>
  </si>
  <si>
    <t>Enter number of acres in cell L1.</t>
  </si>
  <si>
    <t>University of Idaho</t>
  </si>
  <si>
    <t>K2O</t>
  </si>
  <si>
    <t>Irrigation Labor</t>
  </si>
  <si>
    <t>Irrigation</t>
  </si>
  <si>
    <t>Irrigation Power</t>
  </si>
  <si>
    <t>Water Assessment</t>
  </si>
  <si>
    <t>Irrigation Repairs</t>
  </si>
  <si>
    <t>acre inch</t>
  </si>
  <si>
    <t xml:space="preserve">acre  </t>
  </si>
  <si>
    <t>Wheat Seed: SWS</t>
  </si>
  <si>
    <t>Malting Barley Seed</t>
  </si>
  <si>
    <t>Hard Red Spring Wheat</t>
  </si>
  <si>
    <t>Wheat Seed: HRS</t>
  </si>
  <si>
    <t>Irrigation Labor - Chem-Fert</t>
  </si>
  <si>
    <t>Feed Barley Seed</t>
  </si>
  <si>
    <t>Alfalfa Hay</t>
  </si>
  <si>
    <t>ton</t>
  </si>
  <si>
    <t>Metribuzin 75DF</t>
  </si>
  <si>
    <t>Warrior II w/Zeon Tech</t>
  </si>
  <si>
    <t>Custom Swath</t>
  </si>
  <si>
    <t>Custom Haul/Stack</t>
  </si>
  <si>
    <t>Capital Recovery - Amort. Establish. Cost</t>
  </si>
  <si>
    <t>Alfalfa Seed</t>
  </si>
  <si>
    <t>Potatoes</t>
  </si>
  <si>
    <t>cwt</t>
  </si>
  <si>
    <t>G-3 Russet Burbank Seed</t>
  </si>
  <si>
    <t>Seed Cutting</t>
  </si>
  <si>
    <t>Dry Nitrogen - Preplant</t>
  </si>
  <si>
    <t>Pesticides &amp; Chemicals:</t>
  </si>
  <si>
    <t>Seed Treatment</t>
  </si>
  <si>
    <t>Admire Pro</t>
  </si>
  <si>
    <t>Prowl 3.3EC</t>
  </si>
  <si>
    <t>Quadris Flowable</t>
  </si>
  <si>
    <t xml:space="preserve">oz </t>
  </si>
  <si>
    <t>Dithane F45 Rainshield (2x)</t>
  </si>
  <si>
    <t>qt</t>
  </si>
  <si>
    <t>Reglone</t>
  </si>
  <si>
    <t>Custom &amp; Consultants:</t>
  </si>
  <si>
    <t>Custom Fumigate - Deep Injection</t>
  </si>
  <si>
    <t>Custom Fertilize: 400 - 800 lbs</t>
  </si>
  <si>
    <t>Custom Fertilize: 0 - 400 lbs</t>
  </si>
  <si>
    <t xml:space="preserve">Consultant &amp; Soil/Pet. Test </t>
  </si>
  <si>
    <t>Irrigation:</t>
  </si>
  <si>
    <t>Irrigation Repairs - Center Pivot</t>
  </si>
  <si>
    <t>acre-inch</t>
  </si>
  <si>
    <t>Irrigation Power - Center Pivot</t>
  </si>
  <si>
    <t>Fuel - Farm Diesel</t>
  </si>
  <si>
    <t>Machinery Repairs</t>
  </si>
  <si>
    <t>Truck Driver Labor</t>
  </si>
  <si>
    <t>Irrigation Labor - Center Pivot</t>
  </si>
  <si>
    <t>Sorting:</t>
  </si>
  <si>
    <t>Sorting Labor</t>
  </si>
  <si>
    <t>Sorting Equipment Repairs &amp; Power</t>
  </si>
  <si>
    <t>Fees &amp; Assessments</t>
  </si>
  <si>
    <t>Tractors &amp; Equipment Insurance</t>
  </si>
  <si>
    <t>Tractors &amp; Equipment Depreciation &amp; Interest</t>
  </si>
  <si>
    <t>Potato Handling Equipment Deprec. &amp; Interest</t>
  </si>
  <si>
    <t>Land*</t>
  </si>
  <si>
    <t>Overhead</t>
  </si>
  <si>
    <t>*Includes irrigation system ownership costs.</t>
  </si>
  <si>
    <t>Interest on Operating Capital at 6.25%</t>
  </si>
  <si>
    <t>Outlook 6EC</t>
  </si>
  <si>
    <t>Revus Top</t>
  </si>
  <si>
    <t>Sugarbeets</t>
  </si>
  <si>
    <t>Roundup Ready Beet Seed</t>
  </si>
  <si>
    <t>Roundup Ready Tech. Fee</t>
  </si>
  <si>
    <t>Micronutrients</t>
  </si>
  <si>
    <t>Roundup Power Max 4.5</t>
  </si>
  <si>
    <t>Ammonium Sulfate</t>
  </si>
  <si>
    <t>Tilt</t>
  </si>
  <si>
    <t>unit</t>
  </si>
  <si>
    <t>Ponch Beta Seed Treatment</t>
  </si>
  <si>
    <t>Cutom Fertilize: 400-800 lbs</t>
  </si>
  <si>
    <t>Consultants/Soil Testing</t>
  </si>
  <si>
    <t>Irrigation Labor: Chem-Fert</t>
  </si>
  <si>
    <t>Hauling Charge</t>
  </si>
  <si>
    <t>Co-op Stock</t>
  </si>
  <si>
    <t>Soft White Spring Wheat                                                             Southcentral Idaho: Irrigated - 2017</t>
  </si>
  <si>
    <t>Discover NG</t>
  </si>
  <si>
    <t>Starane NXT</t>
  </si>
  <si>
    <t>Quilt</t>
  </si>
  <si>
    <t>Hard Red Spring Wheat                                                             Southcentral Idaho: Irrigated - 2017</t>
  </si>
  <si>
    <t>Spring Malting Barley                                                             Southcentral Idaho: Irrigated - 2017</t>
  </si>
  <si>
    <t>Axial Star</t>
  </si>
  <si>
    <t>Headline</t>
  </si>
  <si>
    <t>Spring Feed Barley                                                            Southcentral Idaho: Irrigated - 2017</t>
  </si>
  <si>
    <t>Soft White Winter Wheat                                                             Southcentral Idaho: Irrigated - 2017</t>
  </si>
  <si>
    <t>Affinity Tank Mix</t>
  </si>
  <si>
    <t>Table B-1.  2017 Costs to grow, harvest and sort Southcentral Idaho Russet Burbank potatoes with fumigation.</t>
  </si>
  <si>
    <t xml:space="preserve">Micronutrients &amp; Foliars </t>
  </si>
  <si>
    <t>Metam CLR (42%)</t>
  </si>
  <si>
    <t xml:space="preserve">Endura </t>
  </si>
  <si>
    <t>Tanos DF</t>
  </si>
  <si>
    <t>Gavel 75DF</t>
  </si>
  <si>
    <t>Brigadier (2x)</t>
  </si>
  <si>
    <t>Movento</t>
  </si>
  <si>
    <t>Agri-Mek .75SC (2x)</t>
  </si>
  <si>
    <t>Custom Air Spray - 7.5 gal</t>
  </si>
  <si>
    <t>Blue font indicates an increase.</t>
  </si>
  <si>
    <t>Red font indicates a decrease.</t>
  </si>
  <si>
    <t>A green font indicates a change in product or procedure to derive the cost.</t>
  </si>
  <si>
    <t>Procedural changes can result in different costs than were published the previous year.</t>
  </si>
  <si>
    <t>Table D-1.  2017 Costs to grow, harvest and sort Southcentral Idaho Russet Burbank potatoes.</t>
  </si>
  <si>
    <t>2017 Costs to grow, harvest and sort Southcentral Idaho Russet Burbank potatoes.</t>
  </si>
  <si>
    <t>2017 Costs to grow, harvest and sort Southcentral Idaho Russet Burbank potatoes with fumigation.</t>
  </si>
  <si>
    <t>Roundup Ready Sugarbeets                                                        Southcentral Idaho: Irrigated - 2017</t>
  </si>
  <si>
    <t>Sulfur 6L</t>
  </si>
  <si>
    <t>Alfalfa Hay                                                                      Southcentral Idaho: Irrigated - 2017</t>
  </si>
  <si>
    <t>Custom Fertilize w/Herbicide</t>
  </si>
  <si>
    <t>Custom Rake &amp; Bale: 4x4</t>
  </si>
  <si>
    <t>Custom Air Spray - 3 gallon</t>
  </si>
  <si>
    <t>Alfalfa Hay Establishment with Oats                                                            Southcentral Idaho: Irrigated - 2017</t>
  </si>
  <si>
    <t>Alfalfa-Oat Hay</t>
  </si>
  <si>
    <t>Oat Seed</t>
  </si>
  <si>
    <t>Custom Haul/Apply Manure</t>
  </si>
  <si>
    <t>Custom Fertilize &amp; Seed</t>
  </si>
  <si>
    <t>Custom Rake &amp; Bale 4x4</t>
  </si>
  <si>
    <t>Custom Haul/Stack 4x4</t>
  </si>
  <si>
    <t>Alfalfa Hay Establishment After Winter Wheat                                                          Southcentral Idaho: Irrigated - 2017</t>
  </si>
  <si>
    <t>Commercial Dry Beans                                                             Southcentral Idaho: Irrigated - 2017</t>
  </si>
  <si>
    <t>Pinto Beans</t>
  </si>
  <si>
    <t>Dry Bean Seed - Pinto</t>
  </si>
  <si>
    <t>Zinc</t>
  </si>
  <si>
    <t>Sonalan HFP</t>
  </si>
  <si>
    <t>Eptam 7E</t>
  </si>
  <si>
    <t>Custom Cut/Windrow</t>
  </si>
  <si>
    <t xml:space="preserve">Custom Combine </t>
  </si>
  <si>
    <t>Bean Cleaning &amp; Storage</t>
  </si>
  <si>
    <t>Dry Bean Assessment Fee</t>
  </si>
  <si>
    <t>Field Corn                                                                      Southcentral Idaho: Irrigated - 2017</t>
  </si>
  <si>
    <t>Corn</t>
  </si>
  <si>
    <r>
      <t xml:space="preserve">Corn Seed: </t>
    </r>
    <r>
      <rPr>
        <sz val="12"/>
        <rFont val="Arial"/>
        <family val="2"/>
      </rPr>
      <t>VT3 (RUR, RW, CB)</t>
    </r>
  </si>
  <si>
    <t>bag</t>
  </si>
  <si>
    <t xml:space="preserve">Custom Haul </t>
  </si>
  <si>
    <t>Corn Silage                                                                       Southcentral Idaho: Irrigated - 2017</t>
  </si>
  <si>
    <t>Custom Chop, Haul &amp;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</si>
</sst>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#,##0.00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u/>
      <sz val="14"/>
      <name val="Arial"/>
      <family val="2"/>
    </font>
    <font>
      <sz val="14"/>
      <color rgb="FFFF0000"/>
      <name val="Arial"/>
      <family val="2"/>
    </font>
    <font>
      <u/>
      <sz val="12"/>
      <color theme="10"/>
      <name val="Times New Roman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u/>
      <sz val="14"/>
      <color rgb="FF0000FF"/>
      <name val="Arial"/>
      <family val="2"/>
    </font>
    <font>
      <sz val="14"/>
      <color rgb="FF008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F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1">
    <xf numFmtId="0" fontId="0" fillId="0" borderId="0" xfId="0"/>
    <xf numFmtId="0" fontId="4" fillId="0" borderId="0" xfId="1" applyFont="1"/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7" xfId="1" applyFont="1" applyFill="1" applyBorder="1"/>
    <xf numFmtId="0" fontId="4" fillId="4" borderId="6" xfId="1" applyFont="1" applyFill="1" applyBorder="1"/>
    <xf numFmtId="0" fontId="4" fillId="4" borderId="10" xfId="1" applyFont="1" applyFill="1" applyBorder="1"/>
    <xf numFmtId="9" fontId="4" fillId="0" borderId="0" xfId="1" applyNumberFormat="1" applyFont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vertical="center" wrapText="1"/>
      <protection locked="0"/>
    </xf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/>
    <xf numFmtId="0" fontId="4" fillId="3" borderId="4" xfId="1" applyFont="1" applyFill="1" applyBorder="1"/>
    <xf numFmtId="0" fontId="4" fillId="2" borderId="11" xfId="1" applyFont="1" applyFill="1" applyBorder="1"/>
    <xf numFmtId="0" fontId="4" fillId="2" borderId="3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5" fillId="2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4" xfId="1" applyFont="1" applyFill="1" applyBorder="1"/>
    <xf numFmtId="0" fontId="8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  <xf numFmtId="0" fontId="4" fillId="2" borderId="3" xfId="1" applyFont="1" applyFill="1" applyBorder="1" applyAlignment="1"/>
    <xf numFmtId="0" fontId="4" fillId="2" borderId="0" xfId="1" applyFont="1" applyFill="1" applyBorder="1"/>
    <xf numFmtId="165" fontId="4" fillId="2" borderId="0" xfId="1" applyNumberFormat="1" applyFont="1" applyFill="1" applyBorder="1" applyProtection="1">
      <protection locked="0"/>
    </xf>
    <xf numFmtId="0" fontId="4" fillId="2" borderId="0" xfId="1" applyFont="1" applyFill="1" applyBorder="1" applyProtection="1"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right"/>
    </xf>
    <xf numFmtId="0" fontId="2" fillId="2" borderId="7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0" xfId="1" applyFont="1" applyFill="1" applyBorder="1"/>
    <xf numFmtId="0" fontId="4" fillId="4" borderId="0" xfId="1" applyFont="1" applyFill="1"/>
    <xf numFmtId="0" fontId="4" fillId="4" borderId="0" xfId="1" applyFont="1" applyFill="1" applyAlignment="1"/>
    <xf numFmtId="0" fontId="4" fillId="4" borderId="0" xfId="1" applyFont="1" applyFill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2" fillId="2" borderId="0" xfId="1" applyFont="1" applyFill="1" applyBorder="1" applyProtection="1">
      <protection locked="0"/>
    </xf>
    <xf numFmtId="49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/>
    </xf>
    <xf numFmtId="0" fontId="4" fillId="4" borderId="7" xfId="1" applyFont="1" applyFill="1" applyBorder="1" applyAlignment="1">
      <alignment horizontal="right"/>
    </xf>
    <xf numFmtId="0" fontId="2" fillId="3" borderId="0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165" fontId="2" fillId="3" borderId="8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>
      <alignment horizontal="right"/>
    </xf>
    <xf numFmtId="165" fontId="4" fillId="3" borderId="0" xfId="1" applyNumberFormat="1" applyFont="1" applyFill="1" applyBorder="1" applyAlignment="1">
      <alignment horizontal="right"/>
    </xf>
    <xf numFmtId="165" fontId="2" fillId="3" borderId="7" xfId="1" applyNumberFormat="1" applyFont="1" applyFill="1" applyBorder="1" applyAlignment="1">
      <alignment horizontal="right"/>
    </xf>
    <xf numFmtId="165" fontId="2" fillId="3" borderId="8" xfId="1" applyNumberFormat="1" applyFont="1" applyFill="1" applyBorder="1" applyAlignment="1">
      <alignment horizontal="right"/>
    </xf>
    <xf numFmtId="165" fontId="2" fillId="3" borderId="9" xfId="1" applyNumberFormat="1" applyFont="1" applyFill="1" applyBorder="1" applyAlignment="1">
      <alignment horizontal="right"/>
    </xf>
    <xf numFmtId="39" fontId="4" fillId="3" borderId="0" xfId="5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2" borderId="11" xfId="1" applyFont="1" applyFill="1" applyBorder="1" applyAlignment="1">
      <alignment horizontal="right"/>
    </xf>
    <xf numFmtId="0" fontId="4" fillId="4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166" fontId="2" fillId="3" borderId="8" xfId="1" applyNumberFormat="1" applyFont="1" applyFill="1" applyBorder="1" applyAlignment="1">
      <alignment horizontal="right"/>
    </xf>
    <xf numFmtId="0" fontId="4" fillId="3" borderId="7" xfId="1" applyFont="1" applyFill="1" applyBorder="1" applyAlignment="1">
      <alignment horizontal="right"/>
    </xf>
    <xf numFmtId="166" fontId="2" fillId="3" borderId="7" xfId="1" applyNumberFormat="1" applyFont="1" applyFill="1" applyBorder="1" applyAlignment="1">
      <alignment horizontal="right"/>
    </xf>
    <xf numFmtId="166" fontId="2" fillId="3" borderId="9" xfId="1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166" fontId="2" fillId="3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 applyProtection="1">
      <alignment horizontal="right"/>
    </xf>
    <xf numFmtId="165" fontId="2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4" borderId="7" xfId="1" applyFont="1" applyFill="1" applyBorder="1"/>
    <xf numFmtId="0" fontId="2" fillId="4" borderId="1" xfId="1" applyFont="1" applyFill="1" applyBorder="1" applyAlignment="1" applyProtection="1">
      <alignment vertical="center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4" fillId="4" borderId="0" xfId="1" applyFont="1" applyFill="1" applyBorder="1" applyProtection="1">
      <protection locked="0"/>
    </xf>
    <xf numFmtId="0" fontId="4" fillId="4" borderId="0" xfId="1" applyFont="1" applyFill="1" applyBorder="1"/>
    <xf numFmtId="4" fontId="4" fillId="0" borderId="0" xfId="1" applyNumberFormat="1" applyFont="1" applyBorder="1" applyProtection="1">
      <protection locked="0"/>
    </xf>
    <xf numFmtId="4" fontId="4" fillId="2" borderId="0" xfId="1" applyNumberFormat="1" applyFont="1" applyFill="1" applyBorder="1" applyProtection="1">
      <protection locked="0"/>
    </xf>
    <xf numFmtId="4" fontId="4" fillId="2" borderId="0" xfId="1" applyNumberFormat="1" applyFont="1" applyFill="1" applyBorder="1"/>
    <xf numFmtId="39" fontId="4" fillId="0" borderId="0" xfId="5" applyNumberFormat="1" applyFont="1" applyFill="1" applyBorder="1" applyAlignment="1" applyProtection="1">
      <alignment horizontal="right"/>
      <protection locked="0"/>
    </xf>
    <xf numFmtId="165" fontId="4" fillId="0" borderId="7" xfId="1" applyNumberFormat="1" applyFont="1" applyFill="1" applyBorder="1" applyAlignment="1" applyProtection="1">
      <alignment horizontal="right"/>
      <protection locked="0"/>
    </xf>
    <xf numFmtId="3" fontId="4" fillId="3" borderId="0" xfId="1" applyNumberFormat="1" applyFont="1" applyFill="1" applyBorder="1" applyAlignment="1" applyProtection="1">
      <alignment horizontal="right"/>
      <protection locked="0"/>
    </xf>
    <xf numFmtId="166" fontId="4" fillId="3" borderId="7" xfId="1" applyNumberFormat="1" applyFont="1" applyFill="1" applyBorder="1" applyAlignment="1">
      <alignment horizontal="right"/>
    </xf>
    <xf numFmtId="165" fontId="4" fillId="4" borderId="0" xfId="1" applyNumberFormat="1" applyFont="1" applyFill="1"/>
    <xf numFmtId="4" fontId="4" fillId="0" borderId="0" xfId="1" applyNumberFormat="1" applyFont="1" applyFill="1" applyBorder="1" applyProtection="1">
      <protection locked="0"/>
    </xf>
    <xf numFmtId="10" fontId="4" fillId="4" borderId="0" xfId="1" applyNumberFormat="1" applyFont="1" applyFill="1" applyBorder="1" applyAlignment="1">
      <alignment horizontal="left"/>
    </xf>
    <xf numFmtId="0" fontId="9" fillId="2" borderId="0" xfId="1" applyFont="1" applyFill="1" applyBorder="1"/>
    <xf numFmtId="0" fontId="9" fillId="0" borderId="0" xfId="1" applyFont="1" applyBorder="1" applyAlignment="1" applyProtection="1">
      <alignment horizontal="center" vertical="center"/>
      <protection locked="0"/>
    </xf>
    <xf numFmtId="4" fontId="9" fillId="0" borderId="0" xfId="1" applyNumberFormat="1" applyFont="1" applyBorder="1" applyProtection="1">
      <protection locked="0"/>
    </xf>
    <xf numFmtId="4" fontId="9" fillId="2" borderId="0" xfId="1" applyNumberFormat="1" applyFont="1" applyFill="1" applyBorder="1" applyProtection="1"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4" fontId="9" fillId="2" borderId="0" xfId="1" applyNumberFormat="1" applyFont="1" applyFill="1" applyBorder="1"/>
    <xf numFmtId="0" fontId="9" fillId="2" borderId="0" xfId="1" applyFont="1" applyFill="1" applyBorder="1" applyAlignment="1">
      <alignment horizontal="center" vertical="center"/>
    </xf>
    <xf numFmtId="39" fontId="9" fillId="0" borderId="0" xfId="5" applyNumberFormat="1" applyFont="1" applyFill="1" applyBorder="1" applyAlignment="1" applyProtection="1">
      <alignment horizontal="right"/>
      <protection locked="0"/>
    </xf>
    <xf numFmtId="0" fontId="4" fillId="2" borderId="0" xfId="1" applyFont="1" applyFill="1" applyBorder="1"/>
    <xf numFmtId="0" fontId="4" fillId="2" borderId="0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11" fillId="4" borderId="0" xfId="1" applyFont="1" applyFill="1"/>
    <xf numFmtId="0" fontId="11" fillId="4" borderId="0" xfId="1" applyFont="1" applyFill="1" applyAlignment="1"/>
    <xf numFmtId="0" fontId="12" fillId="4" borderId="0" xfId="1" applyFont="1" applyFill="1"/>
    <xf numFmtId="0" fontId="2" fillId="4" borderId="0" xfId="1" applyFont="1" applyFill="1" applyAlignment="1"/>
    <xf numFmtId="0" fontId="13" fillId="4" borderId="0" xfId="6" applyFont="1" applyFill="1" applyProtection="1"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4" fontId="2" fillId="3" borderId="0" xfId="1" applyNumberFormat="1" applyFont="1" applyFill="1" applyBorder="1"/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2" borderId="11" xfId="1" applyFont="1" applyFill="1" applyBorder="1"/>
    <xf numFmtId="0" fontId="2" fillId="2" borderId="11" xfId="1" applyFont="1" applyFill="1" applyBorder="1" applyAlignment="1">
      <alignment horizontal="center" vertical="center"/>
    </xf>
    <xf numFmtId="0" fontId="2" fillId="3" borderId="11" xfId="1" applyFont="1" applyFill="1" applyBorder="1"/>
    <xf numFmtId="165" fontId="2" fillId="3" borderId="11" xfId="1" applyNumberFormat="1" applyFont="1" applyFill="1" applyBorder="1" applyAlignment="1">
      <alignment horizontal="right"/>
    </xf>
    <xf numFmtId="0" fontId="4" fillId="3" borderId="12" xfId="1" applyFont="1" applyFill="1" applyBorder="1"/>
    <xf numFmtId="0" fontId="2" fillId="4" borderId="0" xfId="1" applyFont="1" applyFill="1" applyBorder="1" applyAlignment="1" applyProtection="1">
      <alignment vertical="center"/>
      <protection locked="0"/>
    </xf>
    <xf numFmtId="0" fontId="2" fillId="4" borderId="0" xfId="1" applyFont="1" applyFill="1" applyBorder="1" applyAlignment="1" applyProtection="1">
      <alignment horizontal="right" vertical="center"/>
      <protection locked="0"/>
    </xf>
    <xf numFmtId="0" fontId="2" fillId="4" borderId="4" xfId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>
      <alignment horizontal="center" vertical="center"/>
    </xf>
    <xf numFmtId="167" fontId="4" fillId="0" borderId="0" xfId="1" applyNumberFormat="1" applyFont="1" applyBorder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4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4" fillId="0" borderId="0" xfId="1" applyFont="1" applyBorder="1" applyAlignment="1" applyProtection="1">
      <alignment vertical="top" wrapText="1"/>
      <protection locked="0"/>
    </xf>
    <xf numFmtId="0" fontId="6" fillId="0" borderId="0" xfId="1" applyFont="1" applyBorder="1" applyAlignment="1" applyProtection="1">
      <alignment vertical="top" wrapText="1"/>
      <protection locked="0"/>
    </xf>
    <xf numFmtId="0" fontId="4" fillId="0" borderId="0" xfId="1" applyFont="1" applyFill="1" applyBorder="1" applyProtection="1"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Border="1" applyAlignment="1" applyProtection="1">
      <alignment horizontal="center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4" borderId="3" xfId="1" applyFont="1" applyFill="1" applyBorder="1" applyAlignment="1" applyProtection="1">
      <alignment horizontal="left" vertical="center" wrapText="1"/>
      <protection locked="0"/>
    </xf>
    <xf numFmtId="0" fontId="2" fillId="4" borderId="0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Border="1" applyAlignment="1" applyProtection="1">
      <alignment vertical="top" wrapText="1"/>
      <protection locked="0"/>
    </xf>
  </cellXfs>
  <cellStyles count="7">
    <cellStyle name="Comma 2" xfId="4"/>
    <cellStyle name="Currency" xfId="5" builtinId="4"/>
    <cellStyle name="Currency 2" xfId="2"/>
    <cellStyle name="Hyperlink" xfId="6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colors>
    <mruColors>
      <color rgb="FF00FF00"/>
      <color rgb="FFC5F1FF"/>
      <color rgb="FF0000FF"/>
      <color rgb="FF99FF66"/>
      <color rgb="FF99CCFF"/>
      <color rgb="FFCCFFFF"/>
      <color rgb="FFCCFFCC"/>
      <color rgb="FFCC00CC"/>
      <color rgb="FFFF9900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.cals.uidaho.edu/idahoagbiz/files/2015/06/2014-Cow-calf-budgets_updated24Jun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put Prices"/>
      <sheetName val="CC1"/>
      <sheetName val="CC2"/>
      <sheetName val="CC3"/>
      <sheetName val="CC4"/>
      <sheetName val="CC5"/>
    </sheetNames>
    <sheetDataSet>
      <sheetData sheetId="0"/>
      <sheetData sheetId="1">
        <row r="6">
          <cell r="C6">
            <v>180</v>
          </cell>
        </row>
        <row r="7">
          <cell r="C7">
            <v>10.43</v>
          </cell>
        </row>
        <row r="8">
          <cell r="C8">
            <v>1.35</v>
          </cell>
        </row>
        <row r="9">
          <cell r="C9">
            <v>6.89</v>
          </cell>
        </row>
        <row r="10">
          <cell r="C10">
            <v>25</v>
          </cell>
        </row>
        <row r="11">
          <cell r="C11">
            <v>25</v>
          </cell>
        </row>
        <row r="12">
          <cell r="C12">
            <v>20</v>
          </cell>
        </row>
        <row r="13">
          <cell r="C13">
            <v>0.13</v>
          </cell>
        </row>
        <row r="14">
          <cell r="C14">
            <v>0.25</v>
          </cell>
        </row>
        <row r="17">
          <cell r="C17">
            <v>2.71</v>
          </cell>
        </row>
        <row r="20">
          <cell r="C20">
            <v>23.47</v>
          </cell>
        </row>
        <row r="21">
          <cell r="C21">
            <v>11.53</v>
          </cell>
        </row>
        <row r="25">
          <cell r="C25">
            <v>4.7500000000000001E-2</v>
          </cell>
        </row>
        <row r="26">
          <cell r="C26">
            <v>3.6249999999999998E-2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orn@uidaho.ed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99"/>
  <sheetViews>
    <sheetView tabSelected="1" zoomScaleNormal="100" workbookViewId="0">
      <selection activeCell="B75" sqref="B75:D75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78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1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  <c r="O4" s="113" t="s">
        <v>80</v>
      </c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  <c r="O5" s="111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  <c r="O6" s="111" t="s">
        <v>81</v>
      </c>
    </row>
    <row r="7" spans="1:16" x14ac:dyDescent="0.25">
      <c r="A7" s="15"/>
      <c r="B7" s="109"/>
      <c r="C7" s="110"/>
      <c r="D7" s="96"/>
      <c r="E7" s="110"/>
      <c r="F7" s="2"/>
      <c r="G7" s="98"/>
      <c r="H7" s="96"/>
      <c r="I7" s="110"/>
      <c r="J7" s="79">
        <f>L7*$L$1</f>
        <v>0</v>
      </c>
      <c r="K7" s="12"/>
      <c r="L7" s="54">
        <f>D7*H7</f>
        <v>0</v>
      </c>
      <c r="M7" s="13"/>
      <c r="N7" s="45"/>
      <c r="O7" s="112" t="s">
        <v>82</v>
      </c>
    </row>
    <row r="8" spans="1:16" x14ac:dyDescent="0.25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  <c r="O8" s="112" t="s">
        <v>88</v>
      </c>
    </row>
    <row r="9" spans="1:16" x14ac:dyDescent="0.25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0</v>
      </c>
      <c r="K10" s="43"/>
      <c r="L10" s="59">
        <f>SUM(L7:L9)</f>
        <v>0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  <c r="O12" s="114" t="s">
        <v>83</v>
      </c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  <c r="O13" s="45"/>
    </row>
    <row r="14" spans="1:16" x14ac:dyDescent="0.25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0</v>
      </c>
      <c r="K14" s="43"/>
      <c r="L14" s="77">
        <f>SUM(L15:L16)</f>
        <v>0</v>
      </c>
      <c r="M14" s="13"/>
      <c r="O14" s="44" t="s">
        <v>84</v>
      </c>
    </row>
    <row r="15" spans="1:16" x14ac:dyDescent="0.25">
      <c r="A15" s="15"/>
      <c r="B15" s="109"/>
      <c r="C15" s="110"/>
      <c r="D15" s="88"/>
      <c r="E15" s="110"/>
      <c r="F15" s="2"/>
      <c r="G15" s="98"/>
      <c r="H15" s="96"/>
      <c r="I15" s="110"/>
      <c r="J15" s="79">
        <f t="shared" si="0"/>
        <v>0</v>
      </c>
      <c r="K15" s="12"/>
      <c r="L15" s="60">
        <f>D15*H15</f>
        <v>0</v>
      </c>
      <c r="M15" s="13"/>
      <c r="O15" s="44" t="s">
        <v>85</v>
      </c>
    </row>
    <row r="16" spans="1:16" x14ac:dyDescent="0.25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  <c r="O16" s="44" t="s">
        <v>89</v>
      </c>
    </row>
    <row r="17" spans="1:15" ht="7.5" customHeight="1" x14ac:dyDescent="0.25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5" x14ac:dyDescent="0.25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0</v>
      </c>
      <c r="K18" s="43"/>
      <c r="L18" s="77">
        <f>SUM(L19:L25)</f>
        <v>0</v>
      </c>
      <c r="M18" s="13"/>
      <c r="O18" s="115" t="s">
        <v>86</v>
      </c>
    </row>
    <row r="19" spans="1:15" x14ac:dyDescent="0.25">
      <c r="A19" s="15"/>
      <c r="B19" s="109"/>
      <c r="C19" s="110"/>
      <c r="D19" s="88"/>
      <c r="E19" s="110"/>
      <c r="F19" s="2"/>
      <c r="G19" s="110"/>
      <c r="H19" s="96"/>
      <c r="I19" s="110"/>
      <c r="J19" s="79">
        <f t="shared" si="0"/>
        <v>0</v>
      </c>
      <c r="K19" s="12"/>
      <c r="L19" s="60">
        <f t="shared" ref="L19:L25" si="1">D19*H19</f>
        <v>0</v>
      </c>
      <c r="M19" s="13"/>
      <c r="O19" s="44" t="s">
        <v>87</v>
      </c>
    </row>
    <row r="20" spans="1:15" x14ac:dyDescent="0.25">
      <c r="A20" s="15"/>
      <c r="B20" s="109"/>
      <c r="C20" s="110"/>
      <c r="D20" s="88"/>
      <c r="E20" s="110"/>
      <c r="F20" s="2"/>
      <c r="G20" s="110"/>
      <c r="H20" s="96"/>
      <c r="I20" s="110"/>
      <c r="J20" s="79">
        <f t="shared" si="0"/>
        <v>0</v>
      </c>
      <c r="K20" s="12"/>
      <c r="L20" s="60">
        <f t="shared" si="1"/>
        <v>0</v>
      </c>
      <c r="M20" s="13"/>
    </row>
    <row r="21" spans="1:15" x14ac:dyDescent="0.25">
      <c r="A21" s="15"/>
      <c r="B21" s="109"/>
      <c r="C21" s="110"/>
      <c r="D21" s="88"/>
      <c r="E21" s="110"/>
      <c r="F21" s="2"/>
      <c r="G21" s="110"/>
      <c r="H21" s="96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5" x14ac:dyDescent="0.25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5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5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5" x14ac:dyDescent="0.25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5" ht="7.5" customHeight="1" x14ac:dyDescent="0.25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5" x14ac:dyDescent="0.25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0</v>
      </c>
      <c r="K27" s="43"/>
      <c r="L27" s="78">
        <f>SUM(L28:L33)</f>
        <v>0</v>
      </c>
      <c r="M27" s="13"/>
    </row>
    <row r="28" spans="1:15" x14ac:dyDescent="0.25">
      <c r="A28" s="15"/>
      <c r="B28" s="109"/>
      <c r="C28" s="110"/>
      <c r="D28" s="88"/>
      <c r="E28" s="110"/>
      <c r="F28" s="2"/>
      <c r="G28" s="110"/>
      <c r="H28" s="96"/>
      <c r="I28" s="110"/>
      <c r="J28" s="79">
        <f t="shared" si="0"/>
        <v>0</v>
      </c>
      <c r="K28" s="12"/>
      <c r="L28" s="61">
        <f t="shared" ref="L28:L33" si="2">D28*H28</f>
        <v>0</v>
      </c>
      <c r="M28" s="13"/>
    </row>
    <row r="29" spans="1:15" x14ac:dyDescent="0.25">
      <c r="A29" s="15"/>
      <c r="B29" s="109"/>
      <c r="C29" s="110"/>
      <c r="D29" s="88"/>
      <c r="E29" s="110"/>
      <c r="F29" s="2"/>
      <c r="G29" s="110"/>
      <c r="H29" s="96"/>
      <c r="I29" s="110"/>
      <c r="J29" s="79">
        <f t="shared" si="0"/>
        <v>0</v>
      </c>
      <c r="K29" s="12"/>
      <c r="L29" s="61">
        <f t="shared" si="2"/>
        <v>0</v>
      </c>
      <c r="M29" s="13"/>
    </row>
    <row r="30" spans="1:15" x14ac:dyDescent="0.25">
      <c r="A30" s="15"/>
      <c r="B30" s="109"/>
      <c r="C30" s="110"/>
      <c r="D30" s="88"/>
      <c r="E30" s="110"/>
      <c r="F30" s="2"/>
      <c r="G30" s="110"/>
      <c r="H30" s="96"/>
      <c r="I30" s="110"/>
      <c r="J30" s="79">
        <f t="shared" si="0"/>
        <v>0</v>
      </c>
      <c r="K30" s="12"/>
      <c r="L30" s="61">
        <f t="shared" si="2"/>
        <v>0</v>
      </c>
      <c r="M30" s="13"/>
    </row>
    <row r="31" spans="1:15" x14ac:dyDescent="0.25">
      <c r="A31" s="15"/>
      <c r="B31" s="109"/>
      <c r="C31" s="110"/>
      <c r="D31" s="100"/>
      <c r="E31" s="98"/>
      <c r="F31" s="99"/>
      <c r="G31" s="98"/>
      <c r="H31" s="100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5" x14ac:dyDescent="0.25">
      <c r="A32" s="15"/>
      <c r="B32" s="109"/>
      <c r="C32" s="110"/>
      <c r="D32" s="100"/>
      <c r="E32" s="98"/>
      <c r="F32" s="99"/>
      <c r="G32" s="98"/>
      <c r="H32" s="100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109"/>
      <c r="C33" s="110"/>
      <c r="D33" s="100"/>
      <c r="E33" s="98"/>
      <c r="F33" s="99"/>
      <c r="G33" s="98"/>
      <c r="H33" s="100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0</v>
      </c>
      <c r="K35" s="43"/>
      <c r="L35" s="78">
        <f>SUM(L36:L40)</f>
        <v>0</v>
      </c>
      <c r="M35" s="13"/>
    </row>
    <row r="36" spans="1:13" x14ac:dyDescent="0.25">
      <c r="A36" s="15"/>
      <c r="B36" s="109"/>
      <c r="C36" s="110"/>
      <c r="D36" s="88"/>
      <c r="E36" s="110"/>
      <c r="F36" s="2"/>
      <c r="G36" s="98"/>
      <c r="H36" s="96"/>
      <c r="I36" s="110"/>
      <c r="J36" s="79">
        <f t="shared" si="0"/>
        <v>0</v>
      </c>
      <c r="K36" s="12"/>
      <c r="L36" s="61">
        <f>D36*H36</f>
        <v>0</v>
      </c>
      <c r="M36" s="13"/>
    </row>
    <row r="37" spans="1:13" x14ac:dyDescent="0.25">
      <c r="A37" s="15"/>
      <c r="B37" s="109"/>
      <c r="C37" s="110"/>
      <c r="D37" s="96"/>
      <c r="E37" s="110"/>
      <c r="F37" s="2"/>
      <c r="G37" s="110"/>
      <c r="H37" s="96"/>
      <c r="I37" s="110"/>
      <c r="J37" s="79">
        <f t="shared" si="0"/>
        <v>0</v>
      </c>
      <c r="K37" s="12"/>
      <c r="L37" s="61">
        <f>D37*H37</f>
        <v>0</v>
      </c>
      <c r="M37" s="13"/>
    </row>
    <row r="38" spans="1:13" x14ac:dyDescent="0.25">
      <c r="A38" s="15"/>
      <c r="B38" s="109"/>
      <c r="C38" s="110"/>
      <c r="D38" s="100"/>
      <c r="E38" s="98"/>
      <c r="F38" s="99"/>
      <c r="G38" s="98"/>
      <c r="H38" s="100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09"/>
      <c r="C39" s="110"/>
      <c r="D39" s="100"/>
      <c r="E39" s="98"/>
      <c r="F39" s="99"/>
      <c r="G39" s="98"/>
      <c r="H39" s="100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25">
      <c r="A40" s="15"/>
      <c r="B40" s="109"/>
      <c r="C40" s="110"/>
      <c r="D40" s="100"/>
      <c r="E40" s="98"/>
      <c r="F40" s="99"/>
      <c r="G40" s="98"/>
      <c r="H40" s="100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25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25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0</v>
      </c>
      <c r="K42" s="78"/>
      <c r="L42" s="78">
        <f>SUM(L43:L45)</f>
        <v>0</v>
      </c>
      <c r="M42" s="13"/>
    </row>
    <row r="43" spans="1:13" x14ac:dyDescent="0.25">
      <c r="A43" s="15"/>
      <c r="B43" s="109"/>
      <c r="C43" s="110"/>
      <c r="D43" s="88"/>
      <c r="E43" s="110"/>
      <c r="F43" s="2"/>
      <c r="G43" s="98"/>
      <c r="H43" s="96"/>
      <c r="I43" s="110"/>
      <c r="J43" s="79">
        <f t="shared" si="3"/>
        <v>0</v>
      </c>
      <c r="K43" s="12"/>
      <c r="L43" s="61">
        <f>D43*H43</f>
        <v>0</v>
      </c>
      <c r="M43" s="13"/>
    </row>
    <row r="44" spans="1:13" x14ac:dyDescent="0.25">
      <c r="A44" s="15"/>
      <c r="B44" s="109"/>
      <c r="C44" s="110"/>
      <c r="D44" s="88"/>
      <c r="E44" s="110"/>
      <c r="F44" s="2"/>
      <c r="G44" s="98"/>
      <c r="H44" s="96"/>
      <c r="I44" s="110"/>
      <c r="J44" s="79">
        <f t="shared" si="3"/>
        <v>0</v>
      </c>
      <c r="K44" s="12"/>
      <c r="L44" s="61">
        <f>D44*H44</f>
        <v>0</v>
      </c>
      <c r="M44" s="13"/>
    </row>
    <row r="45" spans="1:13" x14ac:dyDescent="0.25">
      <c r="A45" s="15"/>
      <c r="B45" s="109"/>
      <c r="C45" s="110"/>
      <c r="D45" s="88"/>
      <c r="E45" s="110"/>
      <c r="F45" s="2"/>
      <c r="G45" s="98"/>
      <c r="H45" s="96"/>
      <c r="I45" s="110"/>
      <c r="J45" s="79">
        <f t="shared" si="3"/>
        <v>0</v>
      </c>
      <c r="K45" s="12"/>
      <c r="L45" s="61">
        <f>D45*H45</f>
        <v>0</v>
      </c>
      <c r="M45" s="13"/>
    </row>
    <row r="46" spans="1:13" ht="7.5" customHeight="1" x14ac:dyDescent="0.25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25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0</v>
      </c>
      <c r="K47" s="43"/>
      <c r="L47" s="78">
        <f>SUM(L48:L52)</f>
        <v>0</v>
      </c>
      <c r="M47" s="13"/>
    </row>
    <row r="48" spans="1:13" x14ac:dyDescent="0.25">
      <c r="A48" s="15"/>
      <c r="B48" s="109"/>
      <c r="C48" s="110"/>
      <c r="D48" s="88"/>
      <c r="E48" s="110"/>
      <c r="F48" s="2"/>
      <c r="G48" s="98"/>
      <c r="H48" s="96"/>
      <c r="I48" s="110"/>
      <c r="J48" s="79">
        <f t="shared" si="0"/>
        <v>0</v>
      </c>
      <c r="K48" s="12"/>
      <c r="L48" s="61">
        <f>D48*H48</f>
        <v>0</v>
      </c>
      <c r="M48" s="13"/>
    </row>
    <row r="49" spans="1:15" x14ac:dyDescent="0.25">
      <c r="A49" s="15"/>
      <c r="B49" s="109"/>
      <c r="C49" s="110"/>
      <c r="D49" s="88"/>
      <c r="E49" s="110"/>
      <c r="F49" s="2"/>
      <c r="G49" s="98"/>
      <c r="H49" s="96"/>
      <c r="I49" s="110"/>
      <c r="J49" s="79">
        <f t="shared" si="0"/>
        <v>0</v>
      </c>
      <c r="K49" s="12"/>
      <c r="L49" s="61">
        <f>D49*H49</f>
        <v>0</v>
      </c>
      <c r="M49" s="13"/>
    </row>
    <row r="50" spans="1:15" x14ac:dyDescent="0.25">
      <c r="A50" s="15"/>
      <c r="B50" s="109"/>
      <c r="C50" s="110"/>
      <c r="D50" s="88"/>
      <c r="E50" s="110"/>
      <c r="F50" s="2"/>
      <c r="G50" s="98"/>
      <c r="H50" s="96"/>
      <c r="I50" s="110"/>
      <c r="J50" s="79">
        <f t="shared" si="0"/>
        <v>0</v>
      </c>
      <c r="K50" s="12"/>
      <c r="L50" s="61">
        <f>D50*H50</f>
        <v>0</v>
      </c>
      <c r="M50" s="13"/>
    </row>
    <row r="51" spans="1:15" x14ac:dyDescent="0.25">
      <c r="A51" s="15"/>
      <c r="B51" s="109"/>
      <c r="C51" s="110"/>
      <c r="D51" s="88"/>
      <c r="E51" s="110"/>
      <c r="F51" s="2"/>
      <c r="G51" s="98"/>
      <c r="H51" s="96"/>
      <c r="I51" s="110"/>
      <c r="J51" s="79">
        <f>L51*$L$1</f>
        <v>0</v>
      </c>
      <c r="K51" s="12"/>
      <c r="L51" s="61">
        <f>D51*H51</f>
        <v>0</v>
      </c>
      <c r="M51" s="13"/>
    </row>
    <row r="52" spans="1:15" x14ac:dyDescent="0.25">
      <c r="A52" s="15"/>
      <c r="B52" s="109"/>
      <c r="C52" s="110"/>
      <c r="D52" s="88"/>
      <c r="E52" s="110"/>
      <c r="F52" s="2"/>
      <c r="G52" s="98"/>
      <c r="H52" s="96"/>
      <c r="I52" s="110"/>
      <c r="J52" s="79">
        <f t="shared" si="0"/>
        <v>0</v>
      </c>
      <c r="K52" s="12"/>
      <c r="L52" s="61">
        <f>D52*H52</f>
        <v>0</v>
      </c>
      <c r="M52" s="13"/>
    </row>
    <row r="53" spans="1:15" ht="7.5" customHeight="1" x14ac:dyDescent="0.25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5" x14ac:dyDescent="0.25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0</v>
      </c>
      <c r="K54" s="43"/>
      <c r="L54" s="78">
        <f>SUM(L55:L57)</f>
        <v>0</v>
      </c>
      <c r="M54" s="13"/>
    </row>
    <row r="55" spans="1:15" x14ac:dyDescent="0.25">
      <c r="A55" s="15"/>
      <c r="B55" s="109"/>
      <c r="C55" s="110"/>
      <c r="D55" s="88"/>
      <c r="E55" s="110"/>
      <c r="F55" s="2"/>
      <c r="G55" s="110"/>
      <c r="H55" s="96"/>
      <c r="I55" s="110"/>
      <c r="J55" s="79">
        <f t="shared" si="0"/>
        <v>0</v>
      </c>
      <c r="K55" s="12"/>
      <c r="L55" s="61">
        <f>D55*H55</f>
        <v>0</v>
      </c>
      <c r="M55" s="13"/>
    </row>
    <row r="56" spans="1:15" x14ac:dyDescent="0.25">
      <c r="A56" s="15"/>
      <c r="B56" s="109"/>
      <c r="C56" s="110"/>
      <c r="D56" s="88"/>
      <c r="E56" s="110"/>
      <c r="F56" s="2"/>
      <c r="G56" s="110"/>
      <c r="H56" s="96"/>
      <c r="I56" s="110"/>
      <c r="J56" s="79">
        <f t="shared" si="0"/>
        <v>0</v>
      </c>
      <c r="K56" s="12"/>
      <c r="L56" s="61">
        <f>D56*H56</f>
        <v>0</v>
      </c>
      <c r="M56" s="13"/>
    </row>
    <row r="57" spans="1:15" x14ac:dyDescent="0.25">
      <c r="A57" s="15"/>
      <c r="B57" s="109"/>
      <c r="C57" s="110"/>
      <c r="D57" s="88"/>
      <c r="E57" s="110"/>
      <c r="F57" s="2"/>
      <c r="G57" s="110"/>
      <c r="H57" s="88"/>
      <c r="I57" s="110"/>
      <c r="J57" s="79">
        <f t="shared" si="0"/>
        <v>0</v>
      </c>
      <c r="K57" s="12"/>
      <c r="L57" s="61">
        <f>D57*H57</f>
        <v>0</v>
      </c>
      <c r="M57" s="13"/>
    </row>
    <row r="58" spans="1:15" ht="7.5" customHeight="1" x14ac:dyDescent="0.25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x14ac:dyDescent="0.25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0</v>
      </c>
      <c r="K59" s="43"/>
      <c r="L59" s="78">
        <f>SUM(L60:L62)</f>
        <v>0</v>
      </c>
      <c r="M59" s="13"/>
    </row>
    <row r="60" spans="1:15" x14ac:dyDescent="0.25">
      <c r="A60" s="15"/>
      <c r="B60" s="109"/>
      <c r="C60" s="110"/>
      <c r="D60" s="88"/>
      <c r="E60" s="110"/>
      <c r="F60" s="2"/>
      <c r="G60" s="98"/>
      <c r="H60" s="96"/>
      <c r="I60" s="110"/>
      <c r="J60" s="79">
        <f t="shared" si="0"/>
        <v>0</v>
      </c>
      <c r="K60" s="12"/>
      <c r="L60" s="61">
        <f>D60*H60</f>
        <v>0</v>
      </c>
      <c r="M60" s="13"/>
    </row>
    <row r="61" spans="1:15" x14ac:dyDescent="0.25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x14ac:dyDescent="0.25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25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x14ac:dyDescent="0.25">
      <c r="A64" s="15"/>
      <c r="B64" s="86" t="s">
        <v>74</v>
      </c>
      <c r="C64" s="87"/>
      <c r="D64" s="97" t="s">
        <v>79</v>
      </c>
      <c r="E64" s="110"/>
      <c r="F64" s="25"/>
      <c r="G64" s="110"/>
      <c r="H64" s="110"/>
      <c r="I64" s="110"/>
      <c r="J64" s="94">
        <f t="shared" si="0"/>
        <v>0</v>
      </c>
      <c r="K64" s="12"/>
      <c r="L64" s="92"/>
      <c r="M64" s="13"/>
      <c r="O64" s="95"/>
    </row>
    <row r="65" spans="1:13" ht="7.5" customHeight="1" x14ac:dyDescent="0.25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x14ac:dyDescent="0.25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0</v>
      </c>
      <c r="K66" s="43"/>
      <c r="L66" s="63">
        <f>L14+L18+L27+L35+L47+L54+L59+L64+L42</f>
        <v>0</v>
      </c>
      <c r="M66" s="13"/>
    </row>
    <row r="67" spans="1:13" x14ac:dyDescent="0.25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 t="e">
        <f t="shared" si="0"/>
        <v>#DIV/0!</v>
      </c>
      <c r="K67" s="43"/>
      <c r="L67" s="64" t="e">
        <f>L66/D7</f>
        <v>#DIV/0!</v>
      </c>
      <c r="M67" s="13"/>
    </row>
    <row r="68" spans="1:13" ht="7.5" customHeight="1" x14ac:dyDescent="0.25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ht="18.75" thickBot="1" x14ac:dyDescent="0.3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0</v>
      </c>
      <c r="K69" s="43"/>
      <c r="L69" s="65">
        <f>L10-L66</f>
        <v>0</v>
      </c>
      <c r="M69" s="13"/>
    </row>
    <row r="70" spans="1:13" ht="7.5" customHeight="1" thickTop="1" x14ac:dyDescent="0.25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x14ac:dyDescent="0.25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ht="18" customHeight="1" x14ac:dyDescent="0.25">
      <c r="A72" s="15"/>
      <c r="B72" s="139" t="s">
        <v>52</v>
      </c>
      <c r="C72" s="139"/>
      <c r="D72" s="139"/>
      <c r="E72" s="140"/>
      <c r="F72" s="140"/>
      <c r="G72" s="140"/>
      <c r="H72" s="140"/>
      <c r="I72" s="140"/>
      <c r="J72" s="93">
        <f>L72*$L$1</f>
        <v>0</v>
      </c>
      <c r="K72" s="12"/>
      <c r="L72" s="91"/>
      <c r="M72" s="13"/>
    </row>
    <row r="73" spans="1:13" ht="18" customHeight="1" x14ac:dyDescent="0.25">
      <c r="A73" s="15"/>
      <c r="B73" s="143" t="s">
        <v>53</v>
      </c>
      <c r="C73" s="143"/>
      <c r="D73" s="143"/>
      <c r="E73" s="140"/>
      <c r="F73" s="140"/>
      <c r="G73" s="140"/>
      <c r="H73" s="140"/>
      <c r="I73" s="140"/>
      <c r="J73" s="93">
        <f t="shared" ref="J73:J78" si="4">L73*$L$1</f>
        <v>0</v>
      </c>
      <c r="K73" s="12"/>
      <c r="L73" s="91"/>
      <c r="M73" s="13"/>
    </row>
    <row r="74" spans="1:13" ht="18" customHeight="1" x14ac:dyDescent="0.25">
      <c r="A74" s="15"/>
      <c r="B74" s="143" t="s">
        <v>54</v>
      </c>
      <c r="C74" s="143"/>
      <c r="D74" s="143"/>
      <c r="E74" s="140"/>
      <c r="F74" s="140"/>
      <c r="G74" s="140"/>
      <c r="H74" s="140"/>
      <c r="I74" s="140"/>
      <c r="J74" s="93">
        <f t="shared" si="4"/>
        <v>0</v>
      </c>
      <c r="K74" s="12"/>
      <c r="L74" s="91"/>
      <c r="M74" s="13"/>
    </row>
    <row r="75" spans="1:13" ht="18" customHeight="1" x14ac:dyDescent="0.25">
      <c r="A75" s="15"/>
      <c r="B75" s="139" t="s">
        <v>55</v>
      </c>
      <c r="C75" s="139"/>
      <c r="D75" s="139"/>
      <c r="E75" s="140"/>
      <c r="F75" s="140"/>
      <c r="G75" s="140"/>
      <c r="H75" s="140"/>
      <c r="I75" s="140"/>
      <c r="J75" s="93">
        <f t="shared" si="4"/>
        <v>0</v>
      </c>
      <c r="K75" s="12"/>
      <c r="L75" s="105"/>
      <c r="M75" s="13"/>
    </row>
    <row r="76" spans="1:13" ht="18" customHeight="1" x14ac:dyDescent="0.25">
      <c r="A76" s="15"/>
      <c r="B76" s="139" t="s">
        <v>56</v>
      </c>
      <c r="C76" s="139"/>
      <c r="D76" s="139"/>
      <c r="E76" s="140"/>
      <c r="F76" s="140"/>
      <c r="G76" s="140"/>
      <c r="H76" s="140"/>
      <c r="I76" s="140"/>
      <c r="J76" s="93">
        <f t="shared" si="4"/>
        <v>0</v>
      </c>
      <c r="K76" s="12"/>
      <c r="L76" s="91"/>
      <c r="M76" s="13"/>
    </row>
    <row r="77" spans="1:13" ht="18" customHeight="1" x14ac:dyDescent="0.25">
      <c r="A77" s="15"/>
      <c r="B77" s="139" t="s">
        <v>57</v>
      </c>
      <c r="C77" s="139"/>
      <c r="D77" s="139"/>
      <c r="E77" s="140"/>
      <c r="F77" s="140"/>
      <c r="G77" s="140"/>
      <c r="H77" s="140"/>
      <c r="I77" s="140"/>
      <c r="J77" s="93">
        <f t="shared" si="4"/>
        <v>0</v>
      </c>
      <c r="K77" s="12"/>
      <c r="L77" s="105"/>
      <c r="M77" s="13"/>
    </row>
    <row r="78" spans="1:13" ht="18" customHeight="1" x14ac:dyDescent="0.25">
      <c r="A78" s="15"/>
      <c r="B78" s="139" t="s">
        <v>61</v>
      </c>
      <c r="C78" s="139"/>
      <c r="D78" s="139"/>
      <c r="E78" s="140"/>
      <c r="F78" s="140"/>
      <c r="G78" s="140"/>
      <c r="H78" s="140"/>
      <c r="I78" s="140"/>
      <c r="J78" s="93">
        <f t="shared" si="4"/>
        <v>0</v>
      </c>
      <c r="K78" s="12"/>
      <c r="L78" s="91"/>
      <c r="M78" s="13"/>
    </row>
    <row r="79" spans="1:13" ht="7.5" customHeight="1" x14ac:dyDescent="0.25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x14ac:dyDescent="0.25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0</v>
      </c>
      <c r="K80" s="43"/>
      <c r="L80" s="63">
        <f>SUM(L71:L78)</f>
        <v>0</v>
      </c>
      <c r="M80" s="13"/>
    </row>
    <row r="81" spans="1:26" x14ac:dyDescent="0.25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 t="e">
        <f t="shared" si="5"/>
        <v>#DIV/0!</v>
      </c>
      <c r="K81" s="43"/>
      <c r="L81" s="64" t="e">
        <f>L80/D7</f>
        <v>#DIV/0!</v>
      </c>
      <c r="M81" s="13"/>
    </row>
    <row r="82" spans="1:26" x14ac:dyDescent="0.25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25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0</v>
      </c>
      <c r="K83" s="43"/>
      <c r="L83" s="63">
        <f>L66+L80</f>
        <v>0</v>
      </c>
      <c r="M83" s="13"/>
    </row>
    <row r="84" spans="1:26" x14ac:dyDescent="0.25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 t="e">
        <f t="shared" si="5"/>
        <v>#DIV/0!</v>
      </c>
      <c r="K84" s="43"/>
      <c r="L84" s="64" t="e">
        <f>L83/D7</f>
        <v>#DIV/0!</v>
      </c>
      <c r="M84" s="13"/>
    </row>
    <row r="85" spans="1:26" x14ac:dyDescent="0.25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.75" thickBot="1" x14ac:dyDescent="0.3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0</v>
      </c>
      <c r="K86" s="43"/>
      <c r="L86" s="65">
        <f>L10-L83</f>
        <v>0</v>
      </c>
      <c r="M86" s="13"/>
    </row>
    <row r="87" spans="1:26" ht="18.75" thickTop="1" x14ac:dyDescent="0.25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25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25">
      <c r="A89" s="29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25">
      <c r="A93" s="29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25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25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25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x14ac:dyDescent="0.25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x14ac:dyDescent="0.25">
      <c r="A98" s="15"/>
      <c r="B98" s="24" t="s">
        <v>4</v>
      </c>
      <c r="C98" s="110"/>
      <c r="D98" s="52">
        <f>F98*(1-D96)</f>
        <v>0</v>
      </c>
      <c r="E98" s="16"/>
      <c r="F98" s="36">
        <f>D7</f>
        <v>0</v>
      </c>
      <c r="G98" s="16"/>
      <c r="H98" s="35">
        <f>F98*(1+H96)</f>
        <v>0</v>
      </c>
      <c r="I98" s="110"/>
      <c r="J98" s="67"/>
      <c r="K98" s="110"/>
      <c r="L98" s="67"/>
      <c r="M98" s="23"/>
    </row>
    <row r="99" spans="1:13" ht="4.5" customHeight="1" x14ac:dyDescent="0.25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x14ac:dyDescent="0.25">
      <c r="A100" s="15"/>
      <c r="B100" s="110" t="s">
        <v>2</v>
      </c>
      <c r="C100" s="110"/>
      <c r="D100" s="26" t="e">
        <f>$L$66/D98</f>
        <v>#DIV/0!</v>
      </c>
      <c r="E100" s="110"/>
      <c r="F100" s="26" t="e">
        <f>$L$66/F98</f>
        <v>#DIV/0!</v>
      </c>
      <c r="G100" s="110"/>
      <c r="H100" s="26" t="e">
        <f>$L$66/H98</f>
        <v>#DIV/0!</v>
      </c>
      <c r="I100" s="110"/>
      <c r="J100" s="67"/>
      <c r="K100" s="110"/>
      <c r="L100" s="67"/>
      <c r="M100" s="23"/>
    </row>
    <row r="101" spans="1:13" ht="4.5" customHeight="1" x14ac:dyDescent="0.25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x14ac:dyDescent="0.25">
      <c r="A102" s="15"/>
      <c r="B102" s="110" t="s">
        <v>1</v>
      </c>
      <c r="C102" s="110"/>
      <c r="D102" s="26" t="e">
        <f>$L$80/D98</f>
        <v>#DIV/0!</v>
      </c>
      <c r="E102" s="110"/>
      <c r="F102" s="26" t="e">
        <f>$L$80/F98</f>
        <v>#DIV/0!</v>
      </c>
      <c r="G102" s="110"/>
      <c r="H102" s="26" t="e">
        <f>$L$80/H98</f>
        <v>#DIV/0!</v>
      </c>
      <c r="I102" s="110"/>
      <c r="J102" s="67"/>
      <c r="K102" s="110"/>
      <c r="L102" s="67"/>
      <c r="M102" s="23"/>
    </row>
    <row r="103" spans="1:13" ht="3.75" customHeight="1" x14ac:dyDescent="0.25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x14ac:dyDescent="0.25">
      <c r="A104" s="15"/>
      <c r="B104" s="110" t="s">
        <v>0</v>
      </c>
      <c r="C104" s="110"/>
      <c r="D104" s="26" t="e">
        <f>$L$83/D98</f>
        <v>#DIV/0!</v>
      </c>
      <c r="E104" s="110"/>
      <c r="F104" s="26" t="e">
        <f>$L$83/F98</f>
        <v>#DIV/0!</v>
      </c>
      <c r="G104" s="110"/>
      <c r="H104" s="26" t="e">
        <f>$L$83/H98</f>
        <v>#DIV/0!</v>
      </c>
      <c r="I104" s="110"/>
      <c r="J104" s="67"/>
      <c r="K104" s="110"/>
      <c r="L104" s="67"/>
      <c r="M104" s="23"/>
    </row>
    <row r="105" spans="1:13" ht="5.25" customHeight="1" x14ac:dyDescent="0.25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25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x14ac:dyDescent="0.25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x14ac:dyDescent="0.25">
      <c r="A108" s="15"/>
      <c r="B108" s="24" t="s">
        <v>3</v>
      </c>
      <c r="C108" s="110"/>
      <c r="D108" s="20">
        <f>F108*(1-D96)</f>
        <v>0</v>
      </c>
      <c r="E108" s="16"/>
      <c r="F108" s="53">
        <f>H7</f>
        <v>0</v>
      </c>
      <c r="G108" s="16"/>
      <c r="H108" s="20">
        <f>F108*(1+H96)</f>
        <v>0</v>
      </c>
      <c r="I108" s="110"/>
      <c r="J108" s="67"/>
      <c r="K108" s="110"/>
      <c r="L108" s="67"/>
      <c r="M108" s="23"/>
    </row>
    <row r="109" spans="1:13" ht="4.5" customHeight="1" x14ac:dyDescent="0.25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x14ac:dyDescent="0.25">
      <c r="A110" s="15"/>
      <c r="B110" s="110" t="s">
        <v>2</v>
      </c>
      <c r="C110" s="110"/>
      <c r="D110" s="27" t="e">
        <f>$L$66/D108</f>
        <v>#DIV/0!</v>
      </c>
      <c r="E110" s="110"/>
      <c r="F110" s="27" t="e">
        <f>$L$66/F108</f>
        <v>#DIV/0!</v>
      </c>
      <c r="G110" s="110"/>
      <c r="H110" s="27" t="e">
        <f>$L$66/H108</f>
        <v>#DIV/0!</v>
      </c>
      <c r="I110" s="110"/>
      <c r="J110" s="67"/>
      <c r="K110" s="110"/>
      <c r="L110" s="67"/>
      <c r="M110" s="23"/>
    </row>
    <row r="111" spans="1:13" ht="3" customHeight="1" x14ac:dyDescent="0.25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x14ac:dyDescent="0.25">
      <c r="A112" s="15"/>
      <c r="B112" s="110" t="s">
        <v>1</v>
      </c>
      <c r="C112" s="110"/>
      <c r="D112" s="27" t="e">
        <f>$L$80/D108</f>
        <v>#DIV/0!</v>
      </c>
      <c r="E112" s="110"/>
      <c r="F112" s="27" t="e">
        <f>$L$80/F108</f>
        <v>#DIV/0!</v>
      </c>
      <c r="G112" s="110"/>
      <c r="H112" s="27" t="e">
        <f>$L$80/H108</f>
        <v>#DIV/0!</v>
      </c>
      <c r="I112" s="110"/>
      <c r="J112" s="67"/>
      <c r="K112" s="110"/>
      <c r="L112" s="67"/>
      <c r="M112" s="23"/>
    </row>
    <row r="113" spans="1:13" ht="3.75" customHeight="1" x14ac:dyDescent="0.25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x14ac:dyDescent="0.25">
      <c r="A114" s="15"/>
      <c r="B114" s="110" t="s">
        <v>0</v>
      </c>
      <c r="C114" s="110"/>
      <c r="D114" s="27" t="e">
        <f>$L$83/D108</f>
        <v>#DIV/0!</v>
      </c>
      <c r="E114" s="110"/>
      <c r="F114" s="27" t="e">
        <f>$L$83/F108</f>
        <v>#DIV/0!</v>
      </c>
      <c r="G114" s="110"/>
      <c r="H114" s="27" t="e">
        <f>$L$83/H108</f>
        <v>#DIV/0!</v>
      </c>
      <c r="I114" s="110"/>
      <c r="J114" s="67"/>
      <c r="K114" s="110"/>
      <c r="L114" s="67"/>
      <c r="M114" s="23"/>
    </row>
    <row r="115" spans="1:13" ht="5.25" customHeight="1" thickBot="1" x14ac:dyDescent="0.3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  <row r="199" spans="6:12" s="44" customFormat="1" x14ac:dyDescent="0.25">
      <c r="F199" s="46"/>
      <c r="J199" s="69"/>
      <c r="L199" s="69"/>
    </row>
  </sheetData>
  <sheetProtection sheet="1" objects="1" scenarios="1"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hyperlinks>
    <hyperlink ref="O18" r:id="rId1"/>
  </hyperlinks>
  <pageMargins left="1.1499999999999999" right="0.75" top="0.75" bottom="0.75" header="0.5" footer="0.5"/>
  <pageSetup scale="60" orientation="portrait" r:id="rId2"/>
  <headerFooter alignWithMargins="0"/>
  <ignoredErrors>
    <ignoredError sqref="J67:L71 J79:L84 K72:L78" evalError="1"/>
    <ignoredError sqref="J72:J78" evalError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201"/>
  <sheetViews>
    <sheetView zoomScaleNormal="100" workbookViewId="0">
      <selection activeCell="N14" sqref="N14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194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119">
        <v>550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  <c r="O4" s="113"/>
    </row>
    <row r="5" spans="1:16" ht="7.5" customHeight="1" x14ac:dyDescent="0.25">
      <c r="A5" s="15"/>
      <c r="B5" s="18"/>
      <c r="C5" s="117"/>
      <c r="D5" s="117"/>
      <c r="E5" s="117"/>
      <c r="F5" s="25"/>
      <c r="G5" s="117"/>
      <c r="H5" s="117"/>
      <c r="I5" s="117"/>
      <c r="J5" s="58"/>
      <c r="K5" s="12"/>
      <c r="L5" s="58"/>
      <c r="M5" s="13"/>
      <c r="O5" s="111"/>
    </row>
    <row r="6" spans="1:16" x14ac:dyDescent="0.25">
      <c r="A6" s="15"/>
      <c r="B6" s="21" t="s">
        <v>24</v>
      </c>
      <c r="C6" s="117"/>
      <c r="D6" s="117"/>
      <c r="E6" s="117"/>
      <c r="F6" s="25"/>
      <c r="G6" s="117"/>
      <c r="H6" s="117"/>
      <c r="I6" s="117"/>
      <c r="J6" s="58"/>
      <c r="K6" s="12"/>
      <c r="L6" s="58"/>
      <c r="M6" s="13"/>
      <c r="O6" s="111"/>
    </row>
    <row r="7" spans="1:16" x14ac:dyDescent="0.25">
      <c r="A7" s="15"/>
      <c r="B7" s="116" t="s">
        <v>152</v>
      </c>
      <c r="C7" s="117"/>
      <c r="D7" s="96">
        <v>41</v>
      </c>
      <c r="E7" s="117"/>
      <c r="F7" s="2" t="s">
        <v>105</v>
      </c>
      <c r="G7" s="98"/>
      <c r="H7" s="96">
        <v>39.5</v>
      </c>
      <c r="I7" s="117"/>
      <c r="J7" s="79">
        <f>L7*$L$1</f>
        <v>890725</v>
      </c>
      <c r="K7" s="12"/>
      <c r="L7" s="54">
        <f>D7*H7</f>
        <v>1619.5</v>
      </c>
      <c r="M7" s="13"/>
      <c r="N7" s="45"/>
      <c r="O7" s="112"/>
    </row>
    <row r="8" spans="1:16" x14ac:dyDescent="0.25">
      <c r="A8" s="15"/>
      <c r="B8" s="116"/>
      <c r="C8" s="117"/>
      <c r="D8" s="100"/>
      <c r="E8" s="98"/>
      <c r="F8" s="99"/>
      <c r="G8" s="98"/>
      <c r="H8" s="100"/>
      <c r="I8" s="117"/>
      <c r="J8" s="79">
        <f>L8*$L$1</f>
        <v>0</v>
      </c>
      <c r="K8" s="12"/>
      <c r="L8" s="54">
        <f>D8*H8</f>
        <v>0</v>
      </c>
      <c r="M8" s="13"/>
      <c r="N8" s="45"/>
      <c r="O8" s="112"/>
    </row>
    <row r="9" spans="1:16" x14ac:dyDescent="0.25">
      <c r="A9" s="15"/>
      <c r="B9" s="116"/>
      <c r="C9" s="117"/>
      <c r="D9" s="100"/>
      <c r="E9" s="98"/>
      <c r="F9" s="99"/>
      <c r="G9" s="98"/>
      <c r="H9" s="100"/>
      <c r="I9" s="117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25">
      <c r="A10" s="15"/>
      <c r="B10" s="51" t="s">
        <v>36</v>
      </c>
      <c r="C10" s="117"/>
      <c r="D10" s="101"/>
      <c r="E10" s="98"/>
      <c r="F10" s="102"/>
      <c r="G10" s="98"/>
      <c r="H10" s="101"/>
      <c r="I10" s="117"/>
      <c r="J10" s="71">
        <f>SUM(J7:J9)</f>
        <v>890725</v>
      </c>
      <c r="K10" s="43"/>
      <c r="L10" s="59">
        <f>SUM(L7:L9)</f>
        <v>1619.5</v>
      </c>
      <c r="M10" s="13"/>
      <c r="N10" s="45"/>
    </row>
    <row r="11" spans="1:16" ht="7.5" customHeight="1" x14ac:dyDescent="0.25">
      <c r="A11" s="15"/>
      <c r="B11" s="117"/>
      <c r="C11" s="117"/>
      <c r="D11" s="103"/>
      <c r="E11" s="98"/>
      <c r="F11" s="104"/>
      <c r="G11" s="98"/>
      <c r="H11" s="103"/>
      <c r="I11" s="117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7"/>
      <c r="D12" s="103"/>
      <c r="E12" s="98"/>
      <c r="F12" s="104"/>
      <c r="G12" s="98"/>
      <c r="H12" s="103"/>
      <c r="I12" s="117"/>
      <c r="J12" s="58"/>
      <c r="K12" s="12"/>
      <c r="L12" s="54"/>
      <c r="M12" s="13"/>
      <c r="O12" s="114"/>
    </row>
    <row r="13" spans="1:16" ht="7.5" customHeight="1" x14ac:dyDescent="0.25">
      <c r="A13" s="15"/>
      <c r="B13" s="117"/>
      <c r="C13" s="117"/>
      <c r="D13" s="103"/>
      <c r="E13" s="98"/>
      <c r="F13" s="104"/>
      <c r="G13" s="98"/>
      <c r="H13" s="103"/>
      <c r="I13" s="117"/>
      <c r="J13" s="58"/>
      <c r="K13" s="12"/>
      <c r="L13" s="54"/>
      <c r="M13" s="13"/>
      <c r="O13" s="45"/>
    </row>
    <row r="14" spans="1:16" x14ac:dyDescent="0.25">
      <c r="A14" s="15"/>
      <c r="B14" s="16" t="s">
        <v>22</v>
      </c>
      <c r="C14" s="117"/>
      <c r="D14" s="103"/>
      <c r="E14" s="98"/>
      <c r="F14" s="104"/>
      <c r="G14" s="98"/>
      <c r="H14" s="103"/>
      <c r="I14" s="117"/>
      <c r="J14" s="76">
        <f t="shared" ref="J14:J71" si="0">L14*$L$1</f>
        <v>80916</v>
      </c>
      <c r="K14" s="43"/>
      <c r="L14" s="77">
        <f>SUM(L15:L16)</f>
        <v>147.12</v>
      </c>
      <c r="M14" s="13"/>
    </row>
    <row r="15" spans="1:16" x14ac:dyDescent="0.25">
      <c r="A15" s="15"/>
      <c r="B15" s="116" t="s">
        <v>153</v>
      </c>
      <c r="C15" s="117"/>
      <c r="D15" s="88">
        <v>0.5</v>
      </c>
      <c r="E15" s="117"/>
      <c r="F15" s="2" t="s">
        <v>38</v>
      </c>
      <c r="G15" s="117"/>
      <c r="H15" s="96">
        <v>156</v>
      </c>
      <c r="I15" s="117"/>
      <c r="J15" s="79">
        <f t="shared" si="0"/>
        <v>42900</v>
      </c>
      <c r="K15" s="12"/>
      <c r="L15" s="60">
        <f>D15*H15</f>
        <v>78</v>
      </c>
      <c r="M15" s="13"/>
    </row>
    <row r="16" spans="1:16" x14ac:dyDescent="0.25">
      <c r="A16" s="15"/>
      <c r="B16" s="116" t="s">
        <v>154</v>
      </c>
      <c r="C16" s="117"/>
      <c r="D16" s="88">
        <v>0.48</v>
      </c>
      <c r="E16" s="117"/>
      <c r="F16" s="2" t="s">
        <v>38</v>
      </c>
      <c r="G16" s="117"/>
      <c r="H16" s="88">
        <v>144</v>
      </c>
      <c r="I16" s="117"/>
      <c r="J16" s="79">
        <f t="shared" si="0"/>
        <v>38016</v>
      </c>
      <c r="K16" s="12"/>
      <c r="L16" s="60">
        <f>D16*H16</f>
        <v>69.12</v>
      </c>
      <c r="M16" s="13"/>
    </row>
    <row r="17" spans="1:15" ht="7.5" customHeight="1" x14ac:dyDescent="0.25">
      <c r="A17" s="15"/>
      <c r="B17" s="117"/>
      <c r="C17" s="117"/>
      <c r="D17" s="103"/>
      <c r="E17" s="98"/>
      <c r="F17" s="104"/>
      <c r="G17" s="98"/>
      <c r="H17" s="103"/>
      <c r="I17" s="117"/>
      <c r="J17" s="58"/>
      <c r="K17" s="12"/>
      <c r="L17" s="54"/>
      <c r="M17" s="13"/>
    </row>
    <row r="18" spans="1:15" x14ac:dyDescent="0.25">
      <c r="A18" s="15"/>
      <c r="B18" s="16" t="s">
        <v>21</v>
      </c>
      <c r="C18" s="117"/>
      <c r="D18" s="103"/>
      <c r="E18" s="98"/>
      <c r="F18" s="104"/>
      <c r="G18" s="98"/>
      <c r="H18" s="103"/>
      <c r="I18" s="117"/>
      <c r="J18" s="76">
        <f t="shared" si="0"/>
        <v>72572.5</v>
      </c>
      <c r="K18" s="43"/>
      <c r="L18" s="77">
        <f>SUM(L19:L25)</f>
        <v>131.94999999999999</v>
      </c>
      <c r="M18" s="13"/>
      <c r="O18" s="115"/>
    </row>
    <row r="19" spans="1:15" x14ac:dyDescent="0.25">
      <c r="A19" s="15"/>
      <c r="B19" s="116" t="s">
        <v>39</v>
      </c>
      <c r="C19" s="117"/>
      <c r="D19" s="88">
        <v>115</v>
      </c>
      <c r="E19" s="117"/>
      <c r="F19" s="2" t="s">
        <v>38</v>
      </c>
      <c r="G19" s="117"/>
      <c r="H19" s="96">
        <v>0.4</v>
      </c>
      <c r="I19" s="117"/>
      <c r="J19" s="79">
        <f t="shared" si="0"/>
        <v>25300</v>
      </c>
      <c r="K19" s="12"/>
      <c r="L19" s="60">
        <f t="shared" ref="L19:L25" si="1">D19*H19</f>
        <v>46</v>
      </c>
      <c r="M19" s="13"/>
    </row>
    <row r="20" spans="1:15" x14ac:dyDescent="0.25">
      <c r="A20" s="15"/>
      <c r="B20" s="116" t="s">
        <v>40</v>
      </c>
      <c r="C20" s="117"/>
      <c r="D20" s="88">
        <v>45</v>
      </c>
      <c r="E20" s="117"/>
      <c r="F20" s="2" t="s">
        <v>38</v>
      </c>
      <c r="G20" s="117"/>
      <c r="H20" s="96">
        <v>0.38</v>
      </c>
      <c r="I20" s="117"/>
      <c r="J20" s="79">
        <f t="shared" si="0"/>
        <v>9405</v>
      </c>
      <c r="K20" s="12"/>
      <c r="L20" s="60">
        <f t="shared" si="1"/>
        <v>17.100000000000001</v>
      </c>
      <c r="M20" s="13"/>
    </row>
    <row r="21" spans="1:15" x14ac:dyDescent="0.25">
      <c r="A21" s="15"/>
      <c r="B21" s="116" t="s">
        <v>90</v>
      </c>
      <c r="C21" s="117"/>
      <c r="D21" s="88">
        <v>65</v>
      </c>
      <c r="E21" s="117"/>
      <c r="F21" s="2" t="s">
        <v>38</v>
      </c>
      <c r="G21" s="117"/>
      <c r="H21" s="96">
        <v>0.31</v>
      </c>
      <c r="I21" s="117"/>
      <c r="J21" s="79">
        <f t="shared" si="0"/>
        <v>11082.5</v>
      </c>
      <c r="K21" s="12"/>
      <c r="L21" s="61">
        <f t="shared" si="1"/>
        <v>20.149999999999999</v>
      </c>
      <c r="M21" s="13"/>
    </row>
    <row r="22" spans="1:15" x14ac:dyDescent="0.25">
      <c r="A22" s="15"/>
      <c r="B22" s="116" t="s">
        <v>155</v>
      </c>
      <c r="C22" s="117"/>
      <c r="D22" s="88">
        <v>1</v>
      </c>
      <c r="E22" s="117"/>
      <c r="F22" s="2" t="s">
        <v>42</v>
      </c>
      <c r="G22" s="117"/>
      <c r="H22" s="96">
        <v>12</v>
      </c>
      <c r="I22" s="117"/>
      <c r="J22" s="79">
        <f t="shared" si="0"/>
        <v>6600</v>
      </c>
      <c r="K22" s="12"/>
      <c r="L22" s="61">
        <f t="shared" si="1"/>
        <v>12</v>
      </c>
      <c r="M22" s="13"/>
    </row>
    <row r="23" spans="1:15" x14ac:dyDescent="0.25">
      <c r="A23" s="15"/>
      <c r="B23" s="116" t="s">
        <v>62</v>
      </c>
      <c r="C23" s="117"/>
      <c r="D23" s="88">
        <v>10</v>
      </c>
      <c r="E23" s="117"/>
      <c r="F23" s="2" t="s">
        <v>38</v>
      </c>
      <c r="G23" s="117"/>
      <c r="H23" s="88">
        <v>0.5</v>
      </c>
      <c r="I23" s="117"/>
      <c r="J23" s="79">
        <f t="shared" si="0"/>
        <v>2750</v>
      </c>
      <c r="K23" s="12"/>
      <c r="L23" s="61">
        <f t="shared" si="1"/>
        <v>5</v>
      </c>
      <c r="M23" s="13"/>
    </row>
    <row r="24" spans="1:15" x14ac:dyDescent="0.25">
      <c r="A24" s="15"/>
      <c r="B24" s="116" t="s">
        <v>60</v>
      </c>
      <c r="C24" s="117"/>
      <c r="D24" s="88">
        <v>55</v>
      </c>
      <c r="E24" s="117"/>
      <c r="F24" s="2" t="s">
        <v>38</v>
      </c>
      <c r="G24" s="117"/>
      <c r="H24" s="96">
        <v>0.22</v>
      </c>
      <c r="I24" s="117"/>
      <c r="J24" s="79">
        <f t="shared" si="0"/>
        <v>6655</v>
      </c>
      <c r="K24" s="12"/>
      <c r="L24" s="61">
        <f t="shared" si="1"/>
        <v>12.1</v>
      </c>
      <c r="M24" s="13"/>
    </row>
    <row r="25" spans="1:15" x14ac:dyDescent="0.25">
      <c r="A25" s="15"/>
      <c r="B25" s="116" t="s">
        <v>63</v>
      </c>
      <c r="C25" s="117"/>
      <c r="D25" s="88">
        <v>35</v>
      </c>
      <c r="E25" s="117"/>
      <c r="F25" s="2" t="s">
        <v>38</v>
      </c>
      <c r="G25" s="117"/>
      <c r="H25" s="96">
        <v>0.56000000000000005</v>
      </c>
      <c r="I25" s="117"/>
      <c r="J25" s="79">
        <f t="shared" si="0"/>
        <v>10780</v>
      </c>
      <c r="K25" s="12"/>
      <c r="L25" s="61">
        <f t="shared" si="1"/>
        <v>19.600000000000001</v>
      </c>
      <c r="M25" s="13"/>
    </row>
    <row r="26" spans="1:15" ht="7.5" customHeight="1" x14ac:dyDescent="0.25">
      <c r="A26" s="15"/>
      <c r="B26" s="117"/>
      <c r="C26" s="117"/>
      <c r="D26" s="90"/>
      <c r="E26" s="117"/>
      <c r="F26" s="25"/>
      <c r="G26" s="117"/>
      <c r="H26" s="90"/>
      <c r="I26" s="117"/>
      <c r="J26" s="58"/>
      <c r="K26" s="12"/>
      <c r="L26" s="62"/>
      <c r="M26" s="13"/>
    </row>
    <row r="27" spans="1:15" x14ac:dyDescent="0.25">
      <c r="A27" s="15"/>
      <c r="B27" s="16" t="s">
        <v>76</v>
      </c>
      <c r="C27" s="117"/>
      <c r="D27" s="90"/>
      <c r="E27" s="117"/>
      <c r="F27" s="25"/>
      <c r="G27" s="117"/>
      <c r="H27" s="90"/>
      <c r="I27" s="117"/>
      <c r="J27" s="76">
        <f t="shared" si="0"/>
        <v>24244</v>
      </c>
      <c r="K27" s="43"/>
      <c r="L27" s="78">
        <f>SUM(L28:L33)</f>
        <v>44.08</v>
      </c>
      <c r="M27" s="13"/>
    </row>
    <row r="28" spans="1:15" x14ac:dyDescent="0.25">
      <c r="A28" s="15"/>
      <c r="B28" s="116" t="s">
        <v>160</v>
      </c>
      <c r="C28" s="117"/>
      <c r="D28" s="88">
        <v>0.48</v>
      </c>
      <c r="E28" s="117"/>
      <c r="F28" s="2" t="s">
        <v>159</v>
      </c>
      <c r="G28" s="117"/>
      <c r="H28" s="96">
        <v>48.5</v>
      </c>
      <c r="I28" s="117"/>
      <c r="J28" s="79">
        <f t="shared" si="0"/>
        <v>12803.999999999998</v>
      </c>
      <c r="K28" s="12"/>
      <c r="L28" s="61">
        <f t="shared" ref="L28:L33" si="2">D28*H28</f>
        <v>23.279999999999998</v>
      </c>
      <c r="M28" s="13"/>
    </row>
    <row r="29" spans="1:15" x14ac:dyDescent="0.25">
      <c r="A29" s="15"/>
      <c r="B29" s="116" t="s">
        <v>156</v>
      </c>
      <c r="C29" s="117"/>
      <c r="D29" s="88">
        <v>54</v>
      </c>
      <c r="E29" s="117"/>
      <c r="F29" s="2" t="s">
        <v>64</v>
      </c>
      <c r="G29" s="117"/>
      <c r="H29" s="96">
        <v>0.18</v>
      </c>
      <c r="I29" s="117"/>
      <c r="J29" s="79">
        <f t="shared" si="0"/>
        <v>5345.9999999999991</v>
      </c>
      <c r="K29" s="12"/>
      <c r="L29" s="61">
        <f t="shared" si="2"/>
        <v>9.7199999999999989</v>
      </c>
      <c r="M29" s="13"/>
    </row>
    <row r="30" spans="1:15" x14ac:dyDescent="0.25">
      <c r="A30" s="15"/>
      <c r="B30" s="116" t="s">
        <v>157</v>
      </c>
      <c r="C30" s="117"/>
      <c r="D30" s="88">
        <v>2.4</v>
      </c>
      <c r="E30" s="117"/>
      <c r="F30" s="2" t="s">
        <v>38</v>
      </c>
      <c r="G30" s="117"/>
      <c r="H30" s="96">
        <v>0.7</v>
      </c>
      <c r="I30" s="117"/>
      <c r="J30" s="79">
        <f t="shared" si="0"/>
        <v>924</v>
      </c>
      <c r="K30" s="12"/>
      <c r="L30" s="61">
        <f t="shared" si="2"/>
        <v>1.68</v>
      </c>
      <c r="M30" s="13"/>
    </row>
    <row r="31" spans="1:15" x14ac:dyDescent="0.25">
      <c r="A31" s="15"/>
      <c r="B31" s="116" t="s">
        <v>158</v>
      </c>
      <c r="C31" s="117"/>
      <c r="D31" s="88">
        <v>4</v>
      </c>
      <c r="E31" s="117"/>
      <c r="F31" s="2" t="s">
        <v>64</v>
      </c>
      <c r="G31" s="117"/>
      <c r="H31" s="88">
        <v>0.7</v>
      </c>
      <c r="I31" s="117"/>
      <c r="J31" s="79">
        <f t="shared" si="0"/>
        <v>1540</v>
      </c>
      <c r="K31" s="12"/>
      <c r="L31" s="61">
        <f t="shared" si="2"/>
        <v>2.8</v>
      </c>
      <c r="M31" s="13"/>
    </row>
    <row r="32" spans="1:15" x14ac:dyDescent="0.25">
      <c r="A32" s="15"/>
      <c r="B32" s="116" t="s">
        <v>195</v>
      </c>
      <c r="C32" s="117"/>
      <c r="D32" s="88">
        <v>0.66</v>
      </c>
      <c r="E32" s="117"/>
      <c r="F32" s="2" t="s">
        <v>48</v>
      </c>
      <c r="G32" s="117"/>
      <c r="H32" s="96">
        <v>10</v>
      </c>
      <c r="I32" s="117"/>
      <c r="J32" s="79">
        <f t="shared" si="0"/>
        <v>3630.0000000000005</v>
      </c>
      <c r="K32" s="12"/>
      <c r="L32" s="61">
        <f t="shared" si="2"/>
        <v>6.6000000000000005</v>
      </c>
      <c r="M32" s="13"/>
    </row>
    <row r="33" spans="1:13" x14ac:dyDescent="0.25">
      <c r="A33" s="15"/>
      <c r="B33" s="116"/>
      <c r="C33" s="117"/>
      <c r="D33" s="88"/>
      <c r="E33" s="117"/>
      <c r="F33" s="2"/>
      <c r="G33" s="117"/>
      <c r="H33" s="88"/>
      <c r="I33" s="117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7"/>
      <c r="C34" s="117"/>
      <c r="D34" s="90"/>
      <c r="E34" s="117"/>
      <c r="F34" s="25"/>
      <c r="G34" s="117"/>
      <c r="H34" s="90"/>
      <c r="I34" s="117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7"/>
      <c r="D35" s="90"/>
      <c r="E35" s="117"/>
      <c r="F35" s="25"/>
      <c r="G35" s="117"/>
      <c r="H35" s="90"/>
      <c r="I35" s="117"/>
      <c r="J35" s="76">
        <f t="shared" si="0"/>
        <v>12512.5</v>
      </c>
      <c r="K35" s="43"/>
      <c r="L35" s="78">
        <f>SUM(L36:L40)</f>
        <v>22.75</v>
      </c>
      <c r="M35" s="13"/>
    </row>
    <row r="36" spans="1:13" x14ac:dyDescent="0.25">
      <c r="A36" s="15"/>
      <c r="B36" s="116" t="s">
        <v>161</v>
      </c>
      <c r="C36" s="117"/>
      <c r="D36" s="88">
        <v>1</v>
      </c>
      <c r="E36" s="117"/>
      <c r="F36" s="2" t="s">
        <v>42</v>
      </c>
      <c r="G36" s="117"/>
      <c r="H36" s="96">
        <v>7.75</v>
      </c>
      <c r="I36" s="117"/>
      <c r="J36" s="79">
        <f t="shared" si="0"/>
        <v>4262.5</v>
      </c>
      <c r="K36" s="12"/>
      <c r="L36" s="61">
        <f>D36*H36</f>
        <v>7.75</v>
      </c>
      <c r="M36" s="13"/>
    </row>
    <row r="37" spans="1:13" x14ac:dyDescent="0.25">
      <c r="A37" s="15"/>
      <c r="B37" s="116" t="s">
        <v>162</v>
      </c>
      <c r="C37" s="117"/>
      <c r="D37" s="96">
        <v>1</v>
      </c>
      <c r="E37" s="117"/>
      <c r="F37" s="2" t="s">
        <v>42</v>
      </c>
      <c r="G37" s="117"/>
      <c r="H37" s="96">
        <v>15</v>
      </c>
      <c r="I37" s="117"/>
      <c r="J37" s="79">
        <f t="shared" si="0"/>
        <v>8250</v>
      </c>
      <c r="K37" s="12"/>
      <c r="L37" s="61">
        <f>D37*H37</f>
        <v>15</v>
      </c>
      <c r="M37" s="13"/>
    </row>
    <row r="38" spans="1:13" x14ac:dyDescent="0.25">
      <c r="A38" s="15"/>
      <c r="B38" s="116"/>
      <c r="C38" s="117"/>
      <c r="D38" s="88"/>
      <c r="E38" s="117"/>
      <c r="F38" s="2"/>
      <c r="G38" s="117"/>
      <c r="H38" s="88"/>
      <c r="I38" s="117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16"/>
      <c r="C39" s="117"/>
      <c r="D39" s="88"/>
      <c r="E39" s="117"/>
      <c r="F39" s="2"/>
      <c r="G39" s="117"/>
      <c r="H39" s="88"/>
      <c r="I39" s="117"/>
      <c r="J39" s="79">
        <f t="shared" si="0"/>
        <v>0</v>
      </c>
      <c r="K39" s="12"/>
      <c r="L39" s="61">
        <f>D39*H39</f>
        <v>0</v>
      </c>
      <c r="M39" s="13"/>
    </row>
    <row r="40" spans="1:13" x14ac:dyDescent="0.25">
      <c r="A40" s="15"/>
      <c r="B40" s="116"/>
      <c r="C40" s="117"/>
      <c r="D40" s="88"/>
      <c r="E40" s="117"/>
      <c r="F40" s="2"/>
      <c r="G40" s="117"/>
      <c r="H40" s="88"/>
      <c r="I40" s="117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25">
      <c r="A41" s="15"/>
      <c r="B41" s="117"/>
      <c r="C41" s="117"/>
      <c r="D41" s="90"/>
      <c r="E41" s="117"/>
      <c r="F41" s="25"/>
      <c r="G41" s="117"/>
      <c r="H41" s="90"/>
      <c r="I41" s="117"/>
      <c r="J41" s="58"/>
      <c r="K41" s="12"/>
      <c r="L41" s="62"/>
      <c r="M41" s="13"/>
    </row>
    <row r="42" spans="1:13" x14ac:dyDescent="0.25">
      <c r="A42" s="15"/>
      <c r="B42" s="16" t="s">
        <v>92</v>
      </c>
      <c r="C42" s="117"/>
      <c r="D42" s="90"/>
      <c r="E42" s="117"/>
      <c r="F42" s="25"/>
      <c r="G42" s="117"/>
      <c r="H42" s="90"/>
      <c r="I42" s="117"/>
      <c r="J42" s="76">
        <f t="shared" ref="J42:J45" si="3">L42*$L$1</f>
        <v>73672.5</v>
      </c>
      <c r="K42" s="78"/>
      <c r="L42" s="78">
        <f>SUM(L43:L45)</f>
        <v>133.94999999999999</v>
      </c>
      <c r="M42" s="13"/>
    </row>
    <row r="43" spans="1:13" x14ac:dyDescent="0.25">
      <c r="A43" s="15"/>
      <c r="B43" s="116" t="s">
        <v>93</v>
      </c>
      <c r="C43" s="117"/>
      <c r="D43" s="88">
        <v>35</v>
      </c>
      <c r="E43" s="117"/>
      <c r="F43" s="2" t="s">
        <v>96</v>
      </c>
      <c r="G43" s="117"/>
      <c r="H43" s="96">
        <v>1.94</v>
      </c>
      <c r="I43" s="117"/>
      <c r="J43" s="79">
        <f t="shared" si="3"/>
        <v>37344.999999999993</v>
      </c>
      <c r="K43" s="12"/>
      <c r="L43" s="61">
        <f>D43*H43</f>
        <v>67.899999999999991</v>
      </c>
      <c r="M43" s="13"/>
    </row>
    <row r="44" spans="1:13" x14ac:dyDescent="0.25">
      <c r="A44" s="15"/>
      <c r="B44" s="116" t="s">
        <v>94</v>
      </c>
      <c r="C44" s="117"/>
      <c r="D44" s="88">
        <v>1</v>
      </c>
      <c r="E44" s="117"/>
      <c r="F44" s="2" t="s">
        <v>97</v>
      </c>
      <c r="G44" s="117"/>
      <c r="H44" s="96">
        <v>47.5</v>
      </c>
      <c r="I44" s="117"/>
      <c r="J44" s="79">
        <f t="shared" si="3"/>
        <v>26125</v>
      </c>
      <c r="K44" s="12"/>
      <c r="L44" s="61">
        <f>D44*H44</f>
        <v>47.5</v>
      </c>
      <c r="M44" s="13"/>
    </row>
    <row r="45" spans="1:13" x14ac:dyDescent="0.25">
      <c r="A45" s="15"/>
      <c r="B45" s="116" t="s">
        <v>95</v>
      </c>
      <c r="C45" s="117"/>
      <c r="D45" s="88">
        <v>35</v>
      </c>
      <c r="E45" s="117"/>
      <c r="F45" s="2" t="s">
        <v>96</v>
      </c>
      <c r="G45" s="117"/>
      <c r="H45" s="96">
        <v>0.53</v>
      </c>
      <c r="I45" s="117"/>
      <c r="J45" s="79">
        <f t="shared" si="3"/>
        <v>10202.5</v>
      </c>
      <c r="K45" s="12"/>
      <c r="L45" s="61">
        <f>D45*H45</f>
        <v>18.55</v>
      </c>
      <c r="M45" s="13"/>
    </row>
    <row r="46" spans="1:13" ht="7.5" customHeight="1" x14ac:dyDescent="0.25">
      <c r="A46" s="15"/>
      <c r="B46" s="117"/>
      <c r="C46" s="117"/>
      <c r="D46" s="90"/>
      <c r="E46" s="117"/>
      <c r="F46" s="25"/>
      <c r="G46" s="117"/>
      <c r="H46" s="90"/>
      <c r="I46" s="117"/>
      <c r="J46" s="58"/>
      <c r="K46" s="12"/>
      <c r="L46" s="62"/>
      <c r="M46" s="13"/>
    </row>
    <row r="47" spans="1:13" x14ac:dyDescent="0.25">
      <c r="A47" s="15"/>
      <c r="B47" s="16" t="s">
        <v>20</v>
      </c>
      <c r="C47" s="117"/>
      <c r="D47" s="90"/>
      <c r="E47" s="117"/>
      <c r="F47" s="25"/>
      <c r="G47" s="117"/>
      <c r="H47" s="90"/>
      <c r="I47" s="117"/>
      <c r="J47" s="76">
        <f t="shared" si="0"/>
        <v>62545.45</v>
      </c>
      <c r="K47" s="43"/>
      <c r="L47" s="78">
        <f>SUM(L48:L52)</f>
        <v>113.71899999999999</v>
      </c>
      <c r="M47" s="13"/>
    </row>
    <row r="48" spans="1:13" x14ac:dyDescent="0.25">
      <c r="A48" s="15"/>
      <c r="B48" s="116" t="s">
        <v>43</v>
      </c>
      <c r="C48" s="117"/>
      <c r="D48" s="88">
        <v>3.33</v>
      </c>
      <c r="E48" s="117"/>
      <c r="F48" s="2" t="s">
        <v>48</v>
      </c>
      <c r="G48" s="98"/>
      <c r="H48" s="96">
        <v>2.4500000000000002</v>
      </c>
      <c r="I48" s="117"/>
      <c r="J48" s="79">
        <f t="shared" si="0"/>
        <v>4487.1750000000002</v>
      </c>
      <c r="K48" s="12"/>
      <c r="L48" s="61">
        <f>D48*H48</f>
        <v>8.1585000000000001</v>
      </c>
      <c r="M48" s="13"/>
    </row>
    <row r="49" spans="1:13" x14ac:dyDescent="0.25">
      <c r="A49" s="15"/>
      <c r="B49" s="116" t="s">
        <v>44</v>
      </c>
      <c r="C49" s="117"/>
      <c r="D49" s="88">
        <v>18.02</v>
      </c>
      <c r="E49" s="117"/>
      <c r="F49" s="2" t="s">
        <v>48</v>
      </c>
      <c r="G49" s="98"/>
      <c r="H49" s="96">
        <v>2.15</v>
      </c>
      <c r="I49" s="117"/>
      <c r="J49" s="79">
        <f t="shared" si="0"/>
        <v>21308.649999999998</v>
      </c>
      <c r="K49" s="12"/>
      <c r="L49" s="61">
        <f>D49*H49</f>
        <v>38.742999999999995</v>
      </c>
      <c r="M49" s="13"/>
    </row>
    <row r="50" spans="1:13" x14ac:dyDescent="0.25">
      <c r="A50" s="15"/>
      <c r="B50" s="116" t="s">
        <v>45</v>
      </c>
      <c r="C50" s="117"/>
      <c r="D50" s="88">
        <v>4.41</v>
      </c>
      <c r="E50" s="117"/>
      <c r="F50" s="2" t="s">
        <v>48</v>
      </c>
      <c r="G50" s="98"/>
      <c r="H50" s="96">
        <v>2.75</v>
      </c>
      <c r="I50" s="117"/>
      <c r="J50" s="79">
        <f t="shared" si="0"/>
        <v>6670.1250000000009</v>
      </c>
      <c r="K50" s="12"/>
      <c r="L50" s="61">
        <f>D50*H50</f>
        <v>12.127500000000001</v>
      </c>
      <c r="M50" s="13"/>
    </row>
    <row r="51" spans="1:13" x14ac:dyDescent="0.25">
      <c r="A51" s="15"/>
      <c r="B51" s="116" t="s">
        <v>46</v>
      </c>
      <c r="C51" s="117"/>
      <c r="D51" s="88">
        <v>1</v>
      </c>
      <c r="E51" s="117"/>
      <c r="F51" s="2" t="s">
        <v>49</v>
      </c>
      <c r="G51" s="98"/>
      <c r="H51" s="96">
        <v>8.85</v>
      </c>
      <c r="I51" s="117"/>
      <c r="J51" s="79">
        <f>L51*$L$1</f>
        <v>4867.5</v>
      </c>
      <c r="K51" s="12"/>
      <c r="L51" s="61">
        <f>D51*H51</f>
        <v>8.85</v>
      </c>
      <c r="M51" s="13"/>
    </row>
    <row r="52" spans="1:13" x14ac:dyDescent="0.25">
      <c r="A52" s="15"/>
      <c r="B52" s="116" t="s">
        <v>47</v>
      </c>
      <c r="C52" s="117"/>
      <c r="D52" s="88">
        <v>1</v>
      </c>
      <c r="E52" s="117"/>
      <c r="F52" s="2" t="s">
        <v>49</v>
      </c>
      <c r="G52" s="98"/>
      <c r="H52" s="96">
        <v>45.84</v>
      </c>
      <c r="I52" s="117"/>
      <c r="J52" s="79">
        <f t="shared" si="0"/>
        <v>25212.000000000004</v>
      </c>
      <c r="K52" s="12"/>
      <c r="L52" s="61">
        <f>D52*H52</f>
        <v>45.84</v>
      </c>
      <c r="M52" s="13"/>
    </row>
    <row r="53" spans="1:13" ht="7.5" customHeight="1" x14ac:dyDescent="0.25">
      <c r="A53" s="15"/>
      <c r="B53" s="32"/>
      <c r="C53" s="117"/>
      <c r="D53" s="89"/>
      <c r="E53" s="117"/>
      <c r="F53" s="33"/>
      <c r="G53" s="117"/>
      <c r="H53" s="89"/>
      <c r="I53" s="117"/>
      <c r="J53" s="58"/>
      <c r="K53" s="12"/>
      <c r="L53" s="62"/>
      <c r="M53" s="13"/>
    </row>
    <row r="54" spans="1:13" x14ac:dyDescent="0.25">
      <c r="A54" s="15"/>
      <c r="B54" s="16" t="s">
        <v>19</v>
      </c>
      <c r="C54" s="117"/>
      <c r="D54" s="90"/>
      <c r="E54" s="117"/>
      <c r="F54" s="25"/>
      <c r="G54" s="117"/>
      <c r="H54" s="90"/>
      <c r="I54" s="117"/>
      <c r="J54" s="76">
        <f t="shared" si="0"/>
        <v>91301.65</v>
      </c>
      <c r="K54" s="43"/>
      <c r="L54" s="78">
        <f>SUM(L55:L59)</f>
        <v>166.00299999999999</v>
      </c>
      <c r="M54" s="13"/>
    </row>
    <row r="55" spans="1:13" x14ac:dyDescent="0.25">
      <c r="A55" s="15"/>
      <c r="B55" s="116" t="s">
        <v>50</v>
      </c>
      <c r="C55" s="117"/>
      <c r="D55" s="88">
        <v>3.42</v>
      </c>
      <c r="E55" s="117"/>
      <c r="F55" s="2" t="s">
        <v>51</v>
      </c>
      <c r="G55" s="117"/>
      <c r="H55" s="96">
        <v>19.7</v>
      </c>
      <c r="I55" s="117"/>
      <c r="J55" s="79">
        <f t="shared" si="0"/>
        <v>37055.699999999997</v>
      </c>
      <c r="K55" s="12"/>
      <c r="L55" s="61">
        <f>D55*H55</f>
        <v>67.373999999999995</v>
      </c>
      <c r="M55" s="13"/>
    </row>
    <row r="56" spans="1:13" s="44" customFormat="1" x14ac:dyDescent="0.25">
      <c r="A56" s="15"/>
      <c r="B56" s="116" t="s">
        <v>137</v>
      </c>
      <c r="C56" s="117"/>
      <c r="D56" s="88">
        <v>2.88</v>
      </c>
      <c r="E56" s="117"/>
      <c r="F56" s="2" t="s">
        <v>51</v>
      </c>
      <c r="G56" s="117"/>
      <c r="H56" s="96">
        <v>15.35</v>
      </c>
      <c r="I56" s="117"/>
      <c r="J56" s="79">
        <f t="shared" si="0"/>
        <v>24314.399999999998</v>
      </c>
      <c r="K56" s="12"/>
      <c r="L56" s="61">
        <f>D56*H56</f>
        <v>44.207999999999998</v>
      </c>
      <c r="M56" s="13"/>
    </row>
    <row r="57" spans="1:13" s="44" customFormat="1" x14ac:dyDescent="0.25">
      <c r="A57" s="15"/>
      <c r="B57" s="116" t="s">
        <v>91</v>
      </c>
      <c r="C57" s="117"/>
      <c r="D57" s="88">
        <v>1.4</v>
      </c>
      <c r="E57" s="117"/>
      <c r="F57" s="2" t="s">
        <v>51</v>
      </c>
      <c r="G57" s="117"/>
      <c r="H57" s="96">
        <v>19.7</v>
      </c>
      <c r="I57" s="117"/>
      <c r="J57" s="79">
        <f t="shared" ref="J57:J59" si="4">L57*$L$1</f>
        <v>15168.999999999998</v>
      </c>
      <c r="K57" s="12"/>
      <c r="L57" s="61">
        <f t="shared" ref="L57:L59" si="5">D57*H57</f>
        <v>27.58</v>
      </c>
      <c r="M57" s="13"/>
    </row>
    <row r="58" spans="1:13" s="44" customFormat="1" x14ac:dyDescent="0.25">
      <c r="A58" s="15"/>
      <c r="B58" s="116" t="s">
        <v>66</v>
      </c>
      <c r="C58" s="117"/>
      <c r="D58" s="88">
        <v>1.74</v>
      </c>
      <c r="E58" s="117"/>
      <c r="F58" s="2" t="s">
        <v>51</v>
      </c>
      <c r="G58" s="117"/>
      <c r="H58" s="96">
        <v>11.35</v>
      </c>
      <c r="I58" s="117"/>
      <c r="J58" s="79">
        <f t="shared" si="4"/>
        <v>10861.949999999999</v>
      </c>
      <c r="K58" s="12"/>
      <c r="L58" s="61">
        <f t="shared" si="5"/>
        <v>19.748999999999999</v>
      </c>
      <c r="M58" s="13"/>
    </row>
    <row r="59" spans="1:13" s="44" customFormat="1" x14ac:dyDescent="0.25">
      <c r="A59" s="15"/>
      <c r="B59" s="116" t="s">
        <v>163</v>
      </c>
      <c r="C59" s="117"/>
      <c r="D59" s="88">
        <v>0.36</v>
      </c>
      <c r="E59" s="117"/>
      <c r="F59" s="2" t="s">
        <v>51</v>
      </c>
      <c r="G59" s="117"/>
      <c r="H59" s="88">
        <v>19.7</v>
      </c>
      <c r="I59" s="117"/>
      <c r="J59" s="79">
        <f t="shared" si="4"/>
        <v>3900.6</v>
      </c>
      <c r="K59" s="12"/>
      <c r="L59" s="61">
        <f t="shared" si="5"/>
        <v>7.0919999999999996</v>
      </c>
      <c r="M59" s="13"/>
    </row>
    <row r="60" spans="1:13" s="44" customFormat="1" ht="7.5" customHeight="1" x14ac:dyDescent="0.25">
      <c r="A60" s="15"/>
      <c r="B60" s="32"/>
      <c r="C60" s="117"/>
      <c r="D60" s="89"/>
      <c r="E60" s="117"/>
      <c r="F60" s="33"/>
      <c r="G60" s="117"/>
      <c r="H60" s="89"/>
      <c r="I60" s="117"/>
      <c r="J60" s="58"/>
      <c r="K60" s="12"/>
      <c r="L60" s="62"/>
      <c r="M60" s="13"/>
    </row>
    <row r="61" spans="1:13" s="44" customFormat="1" x14ac:dyDescent="0.25">
      <c r="A61" s="15"/>
      <c r="B61" s="16" t="s">
        <v>18</v>
      </c>
      <c r="C61" s="117"/>
      <c r="D61" s="90"/>
      <c r="E61" s="117"/>
      <c r="F61" s="25"/>
      <c r="G61" s="117"/>
      <c r="H61" s="90"/>
      <c r="I61" s="117"/>
      <c r="J61" s="76">
        <f t="shared" si="0"/>
        <v>50682.5</v>
      </c>
      <c r="K61" s="43"/>
      <c r="L61" s="78">
        <f>SUM(L62:L64)</f>
        <v>92.15</v>
      </c>
      <c r="M61" s="13"/>
    </row>
    <row r="62" spans="1:13" s="44" customFormat="1" x14ac:dyDescent="0.25">
      <c r="A62" s="15"/>
      <c r="B62" s="116" t="s">
        <v>58</v>
      </c>
      <c r="C62" s="117"/>
      <c r="D62" s="88">
        <v>1</v>
      </c>
      <c r="E62" s="117"/>
      <c r="F62" s="2" t="s">
        <v>42</v>
      </c>
      <c r="G62" s="117"/>
      <c r="H62" s="96">
        <v>45</v>
      </c>
      <c r="I62" s="117"/>
      <c r="J62" s="79">
        <f t="shared" si="0"/>
        <v>24750</v>
      </c>
      <c r="K62" s="12"/>
      <c r="L62" s="61">
        <f>D62*H62</f>
        <v>45</v>
      </c>
      <c r="M62" s="13"/>
    </row>
    <row r="63" spans="1:13" s="44" customFormat="1" x14ac:dyDescent="0.25">
      <c r="A63" s="15"/>
      <c r="B63" s="116" t="s">
        <v>164</v>
      </c>
      <c r="C63" s="117"/>
      <c r="D63" s="88">
        <v>41</v>
      </c>
      <c r="E63" s="117"/>
      <c r="F63" s="2" t="s">
        <v>105</v>
      </c>
      <c r="G63" s="117"/>
      <c r="H63" s="96">
        <v>1.1499999999999999</v>
      </c>
      <c r="I63" s="117"/>
      <c r="J63" s="79">
        <f t="shared" si="0"/>
        <v>25932.5</v>
      </c>
      <c r="K63" s="12"/>
      <c r="L63" s="61">
        <f>D63*H63</f>
        <v>47.15</v>
      </c>
      <c r="M63" s="13"/>
    </row>
    <row r="64" spans="1:13" s="44" customFormat="1" x14ac:dyDescent="0.25">
      <c r="A64" s="15"/>
      <c r="B64" s="116"/>
      <c r="C64" s="117"/>
      <c r="D64" s="88"/>
      <c r="E64" s="117"/>
      <c r="F64" s="2"/>
      <c r="G64" s="117"/>
      <c r="H64" s="88"/>
      <c r="I64" s="117"/>
      <c r="J64" s="79">
        <f t="shared" si="0"/>
        <v>0</v>
      </c>
      <c r="K64" s="12"/>
      <c r="L64" s="61">
        <f>D64*H64</f>
        <v>0</v>
      </c>
      <c r="M64" s="13"/>
    </row>
    <row r="65" spans="1:15" s="44" customFormat="1" ht="7.5" customHeight="1" x14ac:dyDescent="0.25">
      <c r="A65" s="15"/>
      <c r="B65" s="117"/>
      <c r="C65" s="117"/>
      <c r="D65" s="117"/>
      <c r="E65" s="117"/>
      <c r="F65" s="25"/>
      <c r="G65" s="117"/>
      <c r="H65" s="31"/>
      <c r="I65" s="117"/>
      <c r="J65" s="79"/>
      <c r="K65" s="12"/>
      <c r="L65" s="62"/>
      <c r="M65" s="13"/>
    </row>
    <row r="66" spans="1:15" s="44" customFormat="1" x14ac:dyDescent="0.25">
      <c r="A66" s="15"/>
      <c r="B66" s="86" t="s">
        <v>74</v>
      </c>
      <c r="C66" s="87"/>
      <c r="D66" s="97">
        <v>6.25E-2</v>
      </c>
      <c r="E66" s="117"/>
      <c r="F66" s="25"/>
      <c r="G66" s="117"/>
      <c r="H66" s="117"/>
      <c r="I66" s="117"/>
      <c r="J66" s="94">
        <f t="shared" si="0"/>
        <v>15499</v>
      </c>
      <c r="K66" s="12"/>
      <c r="L66" s="92">
        <v>28.18</v>
      </c>
      <c r="M66" s="13"/>
      <c r="O66" s="95"/>
    </row>
    <row r="67" spans="1:15" s="44" customFormat="1" ht="7.5" customHeight="1" x14ac:dyDescent="0.25">
      <c r="A67" s="15"/>
      <c r="B67" s="117"/>
      <c r="C67" s="117"/>
      <c r="D67" s="117"/>
      <c r="E67" s="117"/>
      <c r="F67" s="25"/>
      <c r="G67" s="117"/>
      <c r="H67" s="117"/>
      <c r="I67" s="117"/>
      <c r="J67" s="58"/>
      <c r="K67" s="12"/>
      <c r="L67" s="62"/>
      <c r="M67" s="13"/>
    </row>
    <row r="68" spans="1:15" s="44" customFormat="1" x14ac:dyDescent="0.25">
      <c r="A68" s="15"/>
      <c r="B68" s="16" t="s">
        <v>17</v>
      </c>
      <c r="C68" s="117"/>
      <c r="D68" s="117"/>
      <c r="E68" s="117"/>
      <c r="F68" s="25"/>
      <c r="G68" s="117"/>
      <c r="H68" s="117"/>
      <c r="I68" s="117"/>
      <c r="J68" s="73">
        <f t="shared" si="0"/>
        <v>483946.09999999992</v>
      </c>
      <c r="K68" s="43"/>
      <c r="L68" s="63">
        <f>L14+L18+L27+L35+L47+L54+L61+L66+L42</f>
        <v>879.90199999999982</v>
      </c>
      <c r="M68" s="13"/>
    </row>
    <row r="69" spans="1:15" s="44" customFormat="1" x14ac:dyDescent="0.25">
      <c r="A69" s="15"/>
      <c r="B69" s="16" t="s">
        <v>16</v>
      </c>
      <c r="C69" s="117"/>
      <c r="D69" s="117"/>
      <c r="E69" s="117"/>
      <c r="F69" s="25"/>
      <c r="G69" s="117"/>
      <c r="H69" s="117"/>
      <c r="I69" s="117"/>
      <c r="J69" s="73">
        <f t="shared" si="0"/>
        <v>11803.563414634145</v>
      </c>
      <c r="K69" s="43"/>
      <c r="L69" s="64">
        <f>L68/D7</f>
        <v>21.4610243902439</v>
      </c>
      <c r="M69" s="13"/>
    </row>
    <row r="70" spans="1:15" s="44" customFormat="1" ht="7.5" customHeight="1" x14ac:dyDescent="0.25">
      <c r="A70" s="15"/>
      <c r="B70" s="117"/>
      <c r="C70" s="117"/>
      <c r="D70" s="117"/>
      <c r="E70" s="117"/>
      <c r="F70" s="25"/>
      <c r="G70" s="117"/>
      <c r="H70" s="117"/>
      <c r="I70" s="117"/>
      <c r="J70" s="72"/>
      <c r="K70" s="12"/>
      <c r="L70" s="62"/>
      <c r="M70" s="13"/>
    </row>
    <row r="71" spans="1:15" s="44" customFormat="1" ht="18.75" thickBot="1" x14ac:dyDescent="0.3">
      <c r="A71" s="15"/>
      <c r="B71" s="16" t="s">
        <v>59</v>
      </c>
      <c r="C71" s="16"/>
      <c r="D71" s="16"/>
      <c r="E71" s="16"/>
      <c r="F71" s="36"/>
      <c r="G71" s="16"/>
      <c r="H71" s="16"/>
      <c r="I71" s="16"/>
      <c r="J71" s="74">
        <f t="shared" si="0"/>
        <v>406778.90000000008</v>
      </c>
      <c r="K71" s="43"/>
      <c r="L71" s="65">
        <f>L10-L68</f>
        <v>739.59800000000018</v>
      </c>
      <c r="M71" s="13"/>
    </row>
    <row r="72" spans="1:15" s="44" customFormat="1" ht="7.5" customHeight="1" thickTop="1" x14ac:dyDescent="0.25">
      <c r="A72" s="15"/>
      <c r="B72" s="117"/>
      <c r="C72" s="117"/>
      <c r="D72" s="117"/>
      <c r="E72" s="117"/>
      <c r="F72" s="25"/>
      <c r="G72" s="117"/>
      <c r="H72" s="117"/>
      <c r="I72" s="117"/>
      <c r="J72" s="58"/>
      <c r="K72" s="12"/>
      <c r="L72" s="62"/>
      <c r="M72" s="13"/>
    </row>
    <row r="73" spans="1:15" s="44" customFormat="1" x14ac:dyDescent="0.25">
      <c r="A73" s="15"/>
      <c r="B73" s="21" t="s">
        <v>15</v>
      </c>
      <c r="C73" s="117"/>
      <c r="D73" s="117"/>
      <c r="E73" s="117"/>
      <c r="F73" s="25"/>
      <c r="G73" s="117"/>
      <c r="H73" s="117"/>
      <c r="I73" s="117"/>
      <c r="J73" s="58"/>
      <c r="K73" s="12"/>
      <c r="L73" s="66"/>
      <c r="M73" s="13"/>
    </row>
    <row r="74" spans="1:15" s="44" customFormat="1" ht="18" customHeight="1" x14ac:dyDescent="0.25">
      <c r="A74" s="15"/>
      <c r="B74" s="139" t="s">
        <v>165</v>
      </c>
      <c r="C74" s="139"/>
      <c r="D74" s="139"/>
      <c r="E74" s="140"/>
      <c r="F74" s="140"/>
      <c r="G74" s="140"/>
      <c r="H74" s="140"/>
      <c r="I74" s="140"/>
      <c r="J74" s="93">
        <f>L74*$L$1</f>
        <v>19250</v>
      </c>
      <c r="K74" s="12"/>
      <c r="L74" s="91">
        <v>35</v>
      </c>
      <c r="M74" s="13"/>
    </row>
    <row r="75" spans="1:15" s="44" customFormat="1" ht="18" customHeight="1" x14ac:dyDescent="0.25">
      <c r="A75" s="15"/>
      <c r="B75" s="143" t="s">
        <v>52</v>
      </c>
      <c r="C75" s="143"/>
      <c r="D75" s="143"/>
      <c r="E75" s="140"/>
      <c r="F75" s="140"/>
      <c r="G75" s="140"/>
      <c r="H75" s="140"/>
      <c r="I75" s="140"/>
      <c r="J75" s="93">
        <f t="shared" ref="J75:J80" si="6">L75*$L$1</f>
        <v>12100</v>
      </c>
      <c r="K75" s="12"/>
      <c r="L75" s="91">
        <v>22</v>
      </c>
      <c r="M75" s="13"/>
    </row>
    <row r="76" spans="1:15" s="44" customFormat="1" ht="18" customHeight="1" x14ac:dyDescent="0.25">
      <c r="A76" s="15"/>
      <c r="B76" s="143" t="s">
        <v>53</v>
      </c>
      <c r="C76" s="143"/>
      <c r="D76" s="143"/>
      <c r="E76" s="140"/>
      <c r="F76" s="140"/>
      <c r="G76" s="140"/>
      <c r="H76" s="140"/>
      <c r="I76" s="140"/>
      <c r="J76" s="93">
        <f t="shared" si="6"/>
        <v>192500</v>
      </c>
      <c r="K76" s="12"/>
      <c r="L76" s="91">
        <v>350</v>
      </c>
      <c r="M76" s="13"/>
    </row>
    <row r="77" spans="1:15" s="44" customFormat="1" ht="18" customHeight="1" x14ac:dyDescent="0.25">
      <c r="A77" s="15"/>
      <c r="B77" s="139" t="s">
        <v>54</v>
      </c>
      <c r="C77" s="139"/>
      <c r="D77" s="139"/>
      <c r="E77" s="140"/>
      <c r="F77" s="140"/>
      <c r="G77" s="140"/>
      <c r="H77" s="140"/>
      <c r="I77" s="140"/>
      <c r="J77" s="93">
        <f t="shared" si="6"/>
        <v>42900</v>
      </c>
      <c r="K77" s="12"/>
      <c r="L77" s="91">
        <v>78</v>
      </c>
      <c r="M77" s="13"/>
    </row>
    <row r="78" spans="1:15" s="44" customFormat="1" ht="18" customHeight="1" x14ac:dyDescent="0.25">
      <c r="A78" s="15"/>
      <c r="B78" s="139" t="s">
        <v>56</v>
      </c>
      <c r="C78" s="139"/>
      <c r="D78" s="139"/>
      <c r="E78" s="140"/>
      <c r="F78" s="140"/>
      <c r="G78" s="140"/>
      <c r="H78" s="140"/>
      <c r="I78" s="140"/>
      <c r="J78" s="93">
        <f t="shared" si="6"/>
        <v>0</v>
      </c>
      <c r="K78" s="12"/>
      <c r="L78" s="91"/>
      <c r="M78" s="13"/>
    </row>
    <row r="79" spans="1:15" s="44" customFormat="1" ht="18" customHeight="1" x14ac:dyDescent="0.25">
      <c r="A79" s="15"/>
      <c r="B79" s="139" t="s">
        <v>57</v>
      </c>
      <c r="C79" s="139"/>
      <c r="D79" s="139"/>
      <c r="E79" s="140"/>
      <c r="F79" s="140"/>
      <c r="G79" s="140"/>
      <c r="H79" s="140"/>
      <c r="I79" s="140"/>
      <c r="J79" s="93">
        <f t="shared" si="6"/>
        <v>2887.5</v>
      </c>
      <c r="K79" s="12"/>
      <c r="L79" s="91">
        <v>5.25</v>
      </c>
      <c r="M79" s="13"/>
    </row>
    <row r="80" spans="1:15" s="44" customFormat="1" ht="18" customHeight="1" x14ac:dyDescent="0.25">
      <c r="A80" s="15"/>
      <c r="B80" s="139" t="s">
        <v>61</v>
      </c>
      <c r="C80" s="139"/>
      <c r="D80" s="139"/>
      <c r="E80" s="140"/>
      <c r="F80" s="140"/>
      <c r="G80" s="140"/>
      <c r="H80" s="140"/>
      <c r="I80" s="140"/>
      <c r="J80" s="93">
        <f t="shared" si="6"/>
        <v>98648.000000000015</v>
      </c>
      <c r="K80" s="12"/>
      <c r="L80" s="91">
        <v>179.36</v>
      </c>
      <c r="M80" s="13"/>
    </row>
    <row r="81" spans="1:26" s="44" customFormat="1" ht="7.5" customHeight="1" x14ac:dyDescent="0.25">
      <c r="A81" s="15"/>
      <c r="B81" s="117"/>
      <c r="C81" s="117"/>
      <c r="D81" s="117"/>
      <c r="E81" s="117"/>
      <c r="F81" s="25"/>
      <c r="G81" s="117"/>
      <c r="H81" s="117"/>
      <c r="I81" s="117"/>
      <c r="J81" s="58"/>
      <c r="K81" s="12"/>
      <c r="L81" s="62"/>
      <c r="M81" s="13"/>
    </row>
    <row r="82" spans="1:26" s="44" customFormat="1" x14ac:dyDescent="0.25">
      <c r="A82" s="15"/>
      <c r="B82" s="16" t="s">
        <v>14</v>
      </c>
      <c r="C82" s="117"/>
      <c r="D82" s="117"/>
      <c r="E82" s="117"/>
      <c r="F82" s="25"/>
      <c r="G82" s="117"/>
      <c r="H82" s="117"/>
      <c r="I82" s="117"/>
      <c r="J82" s="73">
        <f t="shared" ref="J82:J88" si="7">L82*$L$1</f>
        <v>368285.5</v>
      </c>
      <c r="K82" s="43"/>
      <c r="L82" s="63">
        <f>SUM(L73:L80)</f>
        <v>669.61</v>
      </c>
      <c r="M82" s="13"/>
    </row>
    <row r="83" spans="1:26" x14ac:dyDescent="0.25">
      <c r="A83" s="15"/>
      <c r="B83" s="16" t="s">
        <v>13</v>
      </c>
      <c r="C83" s="117"/>
      <c r="D83" s="117"/>
      <c r="E83" s="117"/>
      <c r="F83" s="25"/>
      <c r="G83" s="117"/>
      <c r="H83" s="117"/>
      <c r="I83" s="117"/>
      <c r="J83" s="73">
        <f t="shared" si="7"/>
        <v>8982.5731707317082</v>
      </c>
      <c r="K83" s="43"/>
      <c r="L83" s="64">
        <f>L82/D7</f>
        <v>16.331951219512195</v>
      </c>
      <c r="M83" s="13"/>
    </row>
    <row r="84" spans="1:26" x14ac:dyDescent="0.25">
      <c r="A84" s="15"/>
      <c r="B84" s="117"/>
      <c r="C84" s="117"/>
      <c r="D84" s="117"/>
      <c r="E84" s="117"/>
      <c r="F84" s="25"/>
      <c r="G84" s="117"/>
      <c r="H84" s="117"/>
      <c r="I84" s="117"/>
      <c r="J84" s="58"/>
      <c r="K84" s="12"/>
      <c r="L84" s="62"/>
      <c r="M84" s="13"/>
    </row>
    <row r="85" spans="1:26" x14ac:dyDescent="0.25">
      <c r="A85" s="15"/>
      <c r="B85" s="16" t="s">
        <v>12</v>
      </c>
      <c r="C85" s="117"/>
      <c r="D85" s="117"/>
      <c r="E85" s="117"/>
      <c r="F85" s="25"/>
      <c r="G85" s="117"/>
      <c r="H85" s="117"/>
      <c r="I85" s="117"/>
      <c r="J85" s="73">
        <f t="shared" si="7"/>
        <v>852231.59999999986</v>
      </c>
      <c r="K85" s="43"/>
      <c r="L85" s="63">
        <f>L68+L82</f>
        <v>1549.5119999999997</v>
      </c>
      <c r="M85" s="13"/>
    </row>
    <row r="86" spans="1:26" x14ac:dyDescent="0.25">
      <c r="A86" s="15"/>
      <c r="B86" s="16" t="s">
        <v>11</v>
      </c>
      <c r="C86" s="117"/>
      <c r="D86" s="117"/>
      <c r="E86" s="117"/>
      <c r="F86" s="25"/>
      <c r="G86" s="117"/>
      <c r="H86" s="117"/>
      <c r="I86" s="117"/>
      <c r="J86" s="73">
        <f t="shared" si="7"/>
        <v>20786.13658536585</v>
      </c>
      <c r="K86" s="43"/>
      <c r="L86" s="64">
        <f>L85/D7</f>
        <v>37.792975609756091</v>
      </c>
      <c r="M86" s="13"/>
    </row>
    <row r="87" spans="1:26" x14ac:dyDescent="0.25">
      <c r="A87" s="15"/>
      <c r="B87" s="117"/>
      <c r="C87" s="117"/>
      <c r="D87" s="117"/>
      <c r="E87" s="117"/>
      <c r="F87" s="25"/>
      <c r="G87" s="117"/>
      <c r="H87" s="117"/>
      <c r="I87" s="117"/>
      <c r="J87" s="72"/>
      <c r="K87" s="12"/>
      <c r="L87" s="62"/>
      <c r="M87" s="13"/>
    </row>
    <row r="88" spans="1:26" ht="18.75" thickBot="1" x14ac:dyDescent="0.3">
      <c r="A88" s="15"/>
      <c r="B88" s="16" t="s">
        <v>10</v>
      </c>
      <c r="C88" s="16"/>
      <c r="D88" s="16"/>
      <c r="E88" s="16"/>
      <c r="F88" s="36"/>
      <c r="G88" s="16"/>
      <c r="H88" s="16"/>
      <c r="I88" s="16"/>
      <c r="J88" s="74">
        <f t="shared" si="7"/>
        <v>38493.400000000154</v>
      </c>
      <c r="K88" s="43"/>
      <c r="L88" s="65">
        <f>L10-L85</f>
        <v>69.988000000000284</v>
      </c>
      <c r="M88" s="13"/>
    </row>
    <row r="89" spans="1:26" ht="18.75" thickTop="1" x14ac:dyDescent="0.25">
      <c r="A89" s="15"/>
      <c r="B89" s="117"/>
      <c r="C89" s="117"/>
      <c r="D89" s="117"/>
      <c r="E89" s="117"/>
      <c r="F89" s="25"/>
      <c r="G89" s="117"/>
      <c r="H89" s="117"/>
      <c r="I89" s="117"/>
      <c r="J89" s="58"/>
      <c r="K89" s="12"/>
      <c r="L89" s="58"/>
      <c r="M89" s="13"/>
    </row>
    <row r="90" spans="1:26" x14ac:dyDescent="0.25">
      <c r="A90" s="15"/>
      <c r="B90" s="117" t="s">
        <v>9</v>
      </c>
      <c r="C90" s="117"/>
      <c r="D90" s="117"/>
      <c r="E90" s="117"/>
      <c r="F90" s="25"/>
      <c r="G90" s="117"/>
      <c r="H90" s="117"/>
      <c r="I90" s="117"/>
      <c r="J90" s="67"/>
      <c r="K90" s="117"/>
      <c r="L90" s="67"/>
      <c r="M90" s="23"/>
    </row>
    <row r="91" spans="1:26" s="3" customFormat="1" x14ac:dyDescent="0.25">
      <c r="A91" s="29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25">
      <c r="A93" s="29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s="3" customFormat="1" x14ac:dyDescent="0.25">
      <c r="A94" s="29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28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s="3" customFormat="1" x14ac:dyDescent="0.25">
      <c r="A95" s="29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28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x14ac:dyDescent="0.25">
      <c r="A96" s="15"/>
      <c r="B96" s="117"/>
      <c r="C96" s="117"/>
      <c r="D96" s="117"/>
      <c r="E96" s="117"/>
      <c r="F96" s="25"/>
      <c r="G96" s="117"/>
      <c r="H96" s="117"/>
      <c r="I96" s="117"/>
      <c r="J96" s="67"/>
      <c r="K96" s="117"/>
      <c r="L96" s="67"/>
      <c r="M96" s="23"/>
    </row>
    <row r="97" spans="1:13" x14ac:dyDescent="0.25">
      <c r="A97" s="15"/>
      <c r="B97" s="21" t="s">
        <v>8</v>
      </c>
      <c r="C97" s="117"/>
      <c r="D97" s="22" t="s">
        <v>7</v>
      </c>
      <c r="E97" s="117"/>
      <c r="F97" s="25" t="s">
        <v>6</v>
      </c>
      <c r="G97" s="117"/>
      <c r="H97" s="22" t="s">
        <v>5</v>
      </c>
      <c r="I97" s="117"/>
      <c r="J97" s="67"/>
      <c r="K97" s="117"/>
      <c r="L97" s="67"/>
      <c r="M97" s="23"/>
    </row>
    <row r="98" spans="1:13" x14ac:dyDescent="0.25">
      <c r="A98" s="15"/>
      <c r="B98" s="117"/>
      <c r="C98" s="117"/>
      <c r="D98" s="9">
        <v>0.1</v>
      </c>
      <c r="E98" s="117"/>
      <c r="F98" s="25"/>
      <c r="G98" s="117"/>
      <c r="H98" s="9">
        <v>0.1</v>
      </c>
      <c r="I98" s="117"/>
      <c r="J98" s="67"/>
      <c r="K98" s="117"/>
      <c r="L98" s="67"/>
      <c r="M98" s="23"/>
    </row>
    <row r="99" spans="1:13" s="44" customFormat="1" x14ac:dyDescent="0.25">
      <c r="A99" s="15"/>
      <c r="B99" s="117"/>
      <c r="C99" s="117"/>
      <c r="D99" s="52"/>
      <c r="E99" s="16"/>
      <c r="F99" s="35" t="s">
        <v>3</v>
      </c>
      <c r="G99" s="16"/>
      <c r="H99" s="52"/>
      <c r="I99" s="117"/>
      <c r="J99" s="67"/>
      <c r="K99" s="117"/>
      <c r="L99" s="67"/>
      <c r="M99" s="23"/>
    </row>
    <row r="100" spans="1:13" s="44" customFormat="1" x14ac:dyDescent="0.25">
      <c r="A100" s="15"/>
      <c r="B100" s="24" t="s">
        <v>4</v>
      </c>
      <c r="C100" s="117"/>
      <c r="D100" s="52">
        <f>F100*(1-D98)</f>
        <v>36.9</v>
      </c>
      <c r="E100" s="16"/>
      <c r="F100" s="36">
        <f>D7</f>
        <v>41</v>
      </c>
      <c r="G100" s="16"/>
      <c r="H100" s="35">
        <f>F100*(1+H98)</f>
        <v>45.1</v>
      </c>
      <c r="I100" s="117"/>
      <c r="J100" s="67"/>
      <c r="K100" s="117"/>
      <c r="L100" s="67"/>
      <c r="M100" s="23"/>
    </row>
    <row r="101" spans="1:13" s="44" customFormat="1" ht="4.5" customHeight="1" x14ac:dyDescent="0.25">
      <c r="A101" s="15"/>
      <c r="B101" s="117"/>
      <c r="C101" s="117"/>
      <c r="D101" s="117"/>
      <c r="E101" s="117"/>
      <c r="F101" s="25"/>
      <c r="G101" s="117"/>
      <c r="H101" s="117"/>
      <c r="I101" s="117"/>
      <c r="J101" s="67"/>
      <c r="K101" s="117"/>
      <c r="L101" s="67"/>
      <c r="M101" s="23"/>
    </row>
    <row r="102" spans="1:13" s="44" customFormat="1" x14ac:dyDescent="0.25">
      <c r="A102" s="15"/>
      <c r="B102" s="117" t="s">
        <v>2</v>
      </c>
      <c r="C102" s="117"/>
      <c r="D102" s="26">
        <f>$L$68/D100</f>
        <v>23.845582655826554</v>
      </c>
      <c r="E102" s="117"/>
      <c r="F102" s="26">
        <f>$L$68/F100</f>
        <v>21.4610243902439</v>
      </c>
      <c r="G102" s="117"/>
      <c r="H102" s="26">
        <f>$L$68/H100</f>
        <v>19.510022172948997</v>
      </c>
      <c r="I102" s="117"/>
      <c r="J102" s="67"/>
      <c r="K102" s="117"/>
      <c r="L102" s="67"/>
      <c r="M102" s="23"/>
    </row>
    <row r="103" spans="1:13" s="44" customFormat="1" ht="4.5" customHeight="1" x14ac:dyDescent="0.25">
      <c r="A103" s="15"/>
      <c r="B103" s="117"/>
      <c r="C103" s="117"/>
      <c r="D103" s="117"/>
      <c r="E103" s="117"/>
      <c r="F103" s="25"/>
      <c r="G103" s="117"/>
      <c r="H103" s="117"/>
      <c r="I103" s="117"/>
      <c r="J103" s="67"/>
      <c r="K103" s="117"/>
      <c r="L103" s="67"/>
      <c r="M103" s="23"/>
    </row>
    <row r="104" spans="1:13" s="44" customFormat="1" x14ac:dyDescent="0.25">
      <c r="A104" s="15"/>
      <c r="B104" s="117" t="s">
        <v>1</v>
      </c>
      <c r="C104" s="117"/>
      <c r="D104" s="26">
        <f>$L$82/D100</f>
        <v>18.146612466124662</v>
      </c>
      <c r="E104" s="117"/>
      <c r="F104" s="26">
        <f>$L$82/F100</f>
        <v>16.331951219512195</v>
      </c>
      <c r="G104" s="117"/>
      <c r="H104" s="26">
        <f>$L$82/H100</f>
        <v>14.847228381374723</v>
      </c>
      <c r="I104" s="117"/>
      <c r="J104" s="67"/>
      <c r="K104" s="117"/>
      <c r="L104" s="67"/>
      <c r="M104" s="23"/>
    </row>
    <row r="105" spans="1:13" s="44" customFormat="1" ht="3.75" customHeight="1" x14ac:dyDescent="0.25">
      <c r="A105" s="15"/>
      <c r="B105" s="117"/>
      <c r="C105" s="117"/>
      <c r="D105" s="117"/>
      <c r="E105" s="117"/>
      <c r="F105" s="25"/>
      <c r="G105" s="117"/>
      <c r="H105" s="117"/>
      <c r="I105" s="117"/>
      <c r="J105" s="67"/>
      <c r="K105" s="117"/>
      <c r="L105" s="67"/>
      <c r="M105" s="23"/>
    </row>
    <row r="106" spans="1:13" s="44" customFormat="1" x14ac:dyDescent="0.25">
      <c r="A106" s="15"/>
      <c r="B106" s="117" t="s">
        <v>0</v>
      </c>
      <c r="C106" s="117"/>
      <c r="D106" s="26">
        <f>$L$85/D100</f>
        <v>41.992195121951212</v>
      </c>
      <c r="E106" s="117"/>
      <c r="F106" s="26">
        <f>$L$85/F100</f>
        <v>37.792975609756091</v>
      </c>
      <c r="G106" s="117"/>
      <c r="H106" s="26">
        <f>$L$85/H100</f>
        <v>34.35725055432372</v>
      </c>
      <c r="I106" s="117"/>
      <c r="J106" s="67"/>
      <c r="K106" s="117"/>
      <c r="L106" s="67"/>
      <c r="M106" s="23"/>
    </row>
    <row r="107" spans="1:13" s="44" customFormat="1" ht="5.25" customHeight="1" x14ac:dyDescent="0.25">
      <c r="A107" s="15"/>
      <c r="B107" s="117"/>
      <c r="C107" s="117"/>
      <c r="D107" s="117"/>
      <c r="E107" s="117"/>
      <c r="F107" s="25"/>
      <c r="G107" s="117"/>
      <c r="H107" s="117"/>
      <c r="I107" s="117"/>
      <c r="J107" s="67"/>
      <c r="K107" s="117"/>
      <c r="L107" s="67"/>
      <c r="M107" s="23"/>
    </row>
    <row r="108" spans="1:13" s="44" customFormat="1" x14ac:dyDescent="0.25">
      <c r="A108" s="15"/>
      <c r="B108" s="117"/>
      <c r="C108" s="117"/>
      <c r="D108" s="117"/>
      <c r="E108" s="117"/>
      <c r="F108" s="25"/>
      <c r="G108" s="117"/>
      <c r="H108" s="117"/>
      <c r="I108" s="117"/>
      <c r="J108" s="67"/>
      <c r="K108" s="117"/>
      <c r="L108" s="67"/>
      <c r="M108" s="23"/>
    </row>
    <row r="109" spans="1:13" s="44" customFormat="1" x14ac:dyDescent="0.25">
      <c r="A109" s="15"/>
      <c r="B109" s="117"/>
      <c r="C109" s="117"/>
      <c r="D109" s="16"/>
      <c r="E109" s="16"/>
      <c r="F109" s="36" t="s">
        <v>4</v>
      </c>
      <c r="G109" s="16"/>
      <c r="H109" s="16"/>
      <c r="I109" s="117"/>
      <c r="J109" s="67"/>
      <c r="K109" s="117"/>
      <c r="L109" s="67"/>
      <c r="M109" s="23"/>
    </row>
    <row r="110" spans="1:13" s="44" customFormat="1" x14ac:dyDescent="0.25">
      <c r="A110" s="15"/>
      <c r="B110" s="24" t="s">
        <v>3</v>
      </c>
      <c r="C110" s="117"/>
      <c r="D110" s="20">
        <f>F110*(1-D98)</f>
        <v>35.550000000000004</v>
      </c>
      <c r="E110" s="16"/>
      <c r="F110" s="53">
        <f>H7</f>
        <v>39.5</v>
      </c>
      <c r="G110" s="16"/>
      <c r="H110" s="20">
        <f>F110*(1+H98)</f>
        <v>43.45</v>
      </c>
      <c r="I110" s="117"/>
      <c r="J110" s="67"/>
      <c r="K110" s="117"/>
      <c r="L110" s="67"/>
      <c r="M110" s="23"/>
    </row>
    <row r="111" spans="1:13" s="44" customFormat="1" ht="4.5" customHeight="1" x14ac:dyDescent="0.25">
      <c r="A111" s="15"/>
      <c r="B111" s="117"/>
      <c r="C111" s="117"/>
      <c r="D111" s="117"/>
      <c r="E111" s="117"/>
      <c r="F111" s="25"/>
      <c r="G111" s="117"/>
      <c r="H111" s="117"/>
      <c r="I111" s="117"/>
      <c r="J111" s="67"/>
      <c r="K111" s="117"/>
      <c r="L111" s="67"/>
      <c r="M111" s="23"/>
    </row>
    <row r="112" spans="1:13" s="44" customFormat="1" x14ac:dyDescent="0.25">
      <c r="A112" s="15"/>
      <c r="B112" s="117" t="s">
        <v>2</v>
      </c>
      <c r="C112" s="117"/>
      <c r="D112" s="27">
        <f>$L$68/D110</f>
        <v>24.751111111111104</v>
      </c>
      <c r="E112" s="117"/>
      <c r="F112" s="27">
        <f>$L$68/F110</f>
        <v>22.275999999999996</v>
      </c>
      <c r="G112" s="117"/>
      <c r="H112" s="27">
        <f>$L$68/H110</f>
        <v>20.250909090909087</v>
      </c>
      <c r="I112" s="117"/>
      <c r="J112" s="67"/>
      <c r="K112" s="117"/>
      <c r="L112" s="67"/>
      <c r="M112" s="23"/>
    </row>
    <row r="113" spans="1:13" s="44" customFormat="1" ht="3" customHeight="1" x14ac:dyDescent="0.25">
      <c r="A113" s="15"/>
      <c r="B113" s="117"/>
      <c r="C113" s="117"/>
      <c r="D113" s="117"/>
      <c r="E113" s="117"/>
      <c r="F113" s="25"/>
      <c r="G113" s="117"/>
      <c r="H113" s="117"/>
      <c r="I113" s="117"/>
      <c r="J113" s="67"/>
      <c r="K113" s="117"/>
      <c r="L113" s="67"/>
      <c r="M113" s="23"/>
    </row>
    <row r="114" spans="1:13" s="44" customFormat="1" x14ac:dyDescent="0.25">
      <c r="A114" s="15"/>
      <c r="B114" s="117" t="s">
        <v>1</v>
      </c>
      <c r="C114" s="117"/>
      <c r="D114" s="27">
        <f>$L$82/D110</f>
        <v>18.835724331926862</v>
      </c>
      <c r="E114" s="117"/>
      <c r="F114" s="27">
        <f>$L$82/F110</f>
        <v>16.952151898734179</v>
      </c>
      <c r="G114" s="117"/>
      <c r="H114" s="27">
        <f>$L$82/H110</f>
        <v>15.411047180667433</v>
      </c>
      <c r="I114" s="117"/>
      <c r="J114" s="67"/>
      <c r="K114" s="117"/>
      <c r="L114" s="67"/>
      <c r="M114" s="23"/>
    </row>
    <row r="115" spans="1:13" s="44" customFormat="1" ht="3.75" customHeight="1" x14ac:dyDescent="0.25">
      <c r="A115" s="15"/>
      <c r="B115" s="117"/>
      <c r="C115" s="117"/>
      <c r="D115" s="117"/>
      <c r="E115" s="117"/>
      <c r="F115" s="25"/>
      <c r="G115" s="117"/>
      <c r="H115" s="117"/>
      <c r="I115" s="117"/>
      <c r="J115" s="67"/>
      <c r="K115" s="117"/>
      <c r="L115" s="67"/>
      <c r="M115" s="23"/>
    </row>
    <row r="116" spans="1:13" s="44" customFormat="1" x14ac:dyDescent="0.25">
      <c r="A116" s="15"/>
      <c r="B116" s="117" t="s">
        <v>0</v>
      </c>
      <c r="C116" s="117"/>
      <c r="D116" s="27">
        <f>$L$85/D110</f>
        <v>43.586835443037963</v>
      </c>
      <c r="E116" s="117"/>
      <c r="F116" s="27">
        <f>$L$85/F110</f>
        <v>39.228151898734168</v>
      </c>
      <c r="G116" s="117"/>
      <c r="H116" s="27">
        <f>$L$85/H110</f>
        <v>35.661956271576514</v>
      </c>
      <c r="I116" s="117"/>
      <c r="J116" s="67"/>
      <c r="K116" s="117"/>
      <c r="L116" s="67"/>
      <c r="M116" s="23"/>
    </row>
    <row r="117" spans="1:13" s="44" customFormat="1" ht="5.25" customHeight="1" thickBot="1" x14ac:dyDescent="0.3">
      <c r="A117" s="19"/>
      <c r="B117" s="14"/>
      <c r="C117" s="14"/>
      <c r="D117" s="14"/>
      <c r="E117" s="14"/>
      <c r="F117" s="47"/>
      <c r="G117" s="14"/>
      <c r="H117" s="14"/>
      <c r="I117" s="14"/>
      <c r="J117" s="68"/>
      <c r="K117" s="14"/>
      <c r="L117" s="68"/>
      <c r="M117" s="48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  <row r="199" spans="6:12" s="44" customFormat="1" x14ac:dyDescent="0.25">
      <c r="F199" s="46"/>
      <c r="J199" s="69"/>
      <c r="L199" s="69"/>
    </row>
    <row r="200" spans="6:12" s="44" customFormat="1" x14ac:dyDescent="0.25">
      <c r="F200" s="46"/>
      <c r="J200" s="69"/>
      <c r="L200" s="69"/>
    </row>
    <row r="201" spans="6:12" s="44" customFormat="1" x14ac:dyDescent="0.25">
      <c r="F201" s="46"/>
      <c r="J201" s="69"/>
      <c r="L201" s="69"/>
    </row>
  </sheetData>
  <sheetProtection selectLockedCells="1"/>
  <mergeCells count="20">
    <mergeCell ref="B95:L95"/>
    <mergeCell ref="B80:D80"/>
    <mergeCell ref="E80:I80"/>
    <mergeCell ref="B91:L91"/>
    <mergeCell ref="B92:L92"/>
    <mergeCell ref="B93:L93"/>
    <mergeCell ref="B94:L94"/>
    <mergeCell ref="B77:D77"/>
    <mergeCell ref="E77:I77"/>
    <mergeCell ref="B78:D78"/>
    <mergeCell ref="E78:I78"/>
    <mergeCell ref="B79:D79"/>
    <mergeCell ref="E79:I79"/>
    <mergeCell ref="B76:D76"/>
    <mergeCell ref="E76:I76"/>
    <mergeCell ref="A1:H1"/>
    <mergeCell ref="B74:D74"/>
    <mergeCell ref="E74:I74"/>
    <mergeCell ref="B75:D75"/>
    <mergeCell ref="E75:I75"/>
  </mergeCells>
  <pageMargins left="1.1499999999999999" right="0.75" top="0.75" bottom="0.75" header="0.5" footer="0.5"/>
  <pageSetup scale="60" orientation="portrait" r:id="rId1"/>
  <headerFooter alignWithMargins="0"/>
  <ignoredErrors>
    <ignoredError sqref="J74:J8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6"/>
  <sheetViews>
    <sheetView topLeftCell="A2" zoomScaleNormal="100" workbookViewId="0">
      <selection activeCell="P23" sqref="P23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208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137">
        <v>150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36"/>
      <c r="D5" s="136"/>
      <c r="E5" s="136"/>
      <c r="F5" s="25"/>
      <c r="G5" s="136"/>
      <c r="H5" s="136"/>
      <c r="I5" s="136"/>
      <c r="J5" s="58"/>
      <c r="K5" s="12"/>
      <c r="L5" s="58"/>
      <c r="M5" s="13"/>
    </row>
    <row r="6" spans="1:16" x14ac:dyDescent="0.25">
      <c r="A6" s="15"/>
      <c r="B6" s="21" t="s">
        <v>24</v>
      </c>
      <c r="C6" s="136"/>
      <c r="D6" s="136"/>
      <c r="E6" s="136"/>
      <c r="F6" s="25"/>
      <c r="G6" s="136"/>
      <c r="H6" s="136"/>
      <c r="I6" s="136"/>
      <c r="J6" s="58"/>
      <c r="K6" s="12"/>
      <c r="L6" s="58"/>
      <c r="M6" s="13"/>
    </row>
    <row r="7" spans="1:16" x14ac:dyDescent="0.25">
      <c r="A7" s="15"/>
      <c r="B7" s="135" t="s">
        <v>209</v>
      </c>
      <c r="C7" s="136"/>
      <c r="D7" s="96">
        <v>26</v>
      </c>
      <c r="E7" s="136"/>
      <c r="F7" s="2" t="s">
        <v>113</v>
      </c>
      <c r="G7" s="98"/>
      <c r="H7" s="96">
        <v>30</v>
      </c>
      <c r="I7" s="136"/>
      <c r="J7" s="79">
        <f>L7*$L$1</f>
        <v>117000</v>
      </c>
      <c r="K7" s="12"/>
      <c r="L7" s="54">
        <f>D7*H7</f>
        <v>780</v>
      </c>
      <c r="M7" s="13"/>
      <c r="N7" s="45"/>
    </row>
    <row r="8" spans="1:16" x14ac:dyDescent="0.25">
      <c r="A8" s="15"/>
      <c r="B8" s="135"/>
      <c r="C8" s="136"/>
      <c r="D8" s="100"/>
      <c r="E8" s="98"/>
      <c r="F8" s="99"/>
      <c r="G8" s="98"/>
      <c r="H8" s="100"/>
      <c r="I8" s="136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35"/>
      <c r="C9" s="136"/>
      <c r="D9" s="100"/>
      <c r="E9" s="98"/>
      <c r="F9" s="99"/>
      <c r="G9" s="98"/>
      <c r="H9" s="100"/>
      <c r="I9" s="136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36"/>
      <c r="D10" s="101"/>
      <c r="E10" s="98"/>
      <c r="F10" s="102"/>
      <c r="G10" s="98"/>
      <c r="H10" s="101"/>
      <c r="I10" s="136"/>
      <c r="J10" s="71">
        <f>SUM(J7:J9)</f>
        <v>117000</v>
      </c>
      <c r="K10" s="43"/>
      <c r="L10" s="59">
        <f>SUM(L7:L9)</f>
        <v>780</v>
      </c>
      <c r="M10" s="13"/>
      <c r="N10" s="45"/>
    </row>
    <row r="11" spans="1:16" ht="7.5" customHeight="1" x14ac:dyDescent="0.25">
      <c r="A11" s="15"/>
      <c r="B11" s="136"/>
      <c r="C11" s="136"/>
      <c r="D11" s="103"/>
      <c r="E11" s="98"/>
      <c r="F11" s="104"/>
      <c r="G11" s="98"/>
      <c r="H11" s="103"/>
      <c r="I11" s="136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36"/>
      <c r="D12" s="103"/>
      <c r="E12" s="98"/>
      <c r="F12" s="104"/>
      <c r="G12" s="98"/>
      <c r="H12" s="103"/>
      <c r="I12" s="136"/>
      <c r="J12" s="58"/>
      <c r="K12" s="12"/>
      <c r="L12" s="54"/>
      <c r="M12" s="13"/>
    </row>
    <row r="13" spans="1:16" ht="7.5" customHeight="1" x14ac:dyDescent="0.25">
      <c r="A13" s="15"/>
      <c r="B13" s="136"/>
      <c r="C13" s="136"/>
      <c r="D13" s="103"/>
      <c r="E13" s="98"/>
      <c r="F13" s="104"/>
      <c r="G13" s="98"/>
      <c r="H13" s="103"/>
      <c r="I13" s="136"/>
      <c r="J13" s="58"/>
      <c r="K13" s="12"/>
      <c r="L13" s="54"/>
      <c r="M13" s="13"/>
    </row>
    <row r="14" spans="1:16" x14ac:dyDescent="0.25">
      <c r="A14" s="15"/>
      <c r="B14" s="16" t="s">
        <v>22</v>
      </c>
      <c r="C14" s="136"/>
      <c r="D14" s="103"/>
      <c r="E14" s="98"/>
      <c r="F14" s="104"/>
      <c r="G14" s="98"/>
      <c r="H14" s="103"/>
      <c r="I14" s="136"/>
      <c r="J14" s="76">
        <f t="shared" ref="J14:J66" si="0">L14*$L$1</f>
        <v>6750</v>
      </c>
      <c r="K14" s="43"/>
      <c r="L14" s="77">
        <f>SUM(L15:L16)</f>
        <v>45</v>
      </c>
      <c r="M14" s="13"/>
    </row>
    <row r="15" spans="1:16" x14ac:dyDescent="0.25">
      <c r="A15" s="15"/>
      <c r="B15" s="135" t="s">
        <v>210</v>
      </c>
      <c r="C15" s="136"/>
      <c r="D15" s="88">
        <v>100</v>
      </c>
      <c r="E15" s="136"/>
      <c r="F15" s="2" t="s">
        <v>38</v>
      </c>
      <c r="G15" s="98"/>
      <c r="H15" s="96">
        <v>0.45</v>
      </c>
      <c r="I15" s="136"/>
      <c r="J15" s="79">
        <f t="shared" si="0"/>
        <v>6750</v>
      </c>
      <c r="K15" s="12"/>
      <c r="L15" s="60">
        <f>D15*H15</f>
        <v>45</v>
      </c>
      <c r="M15" s="13"/>
    </row>
    <row r="16" spans="1:16" x14ac:dyDescent="0.25">
      <c r="A16" s="15"/>
      <c r="B16" s="135"/>
      <c r="C16" s="136"/>
      <c r="D16" s="100"/>
      <c r="E16" s="98"/>
      <c r="F16" s="99"/>
      <c r="G16" s="98"/>
      <c r="H16" s="100"/>
      <c r="I16" s="13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36"/>
      <c r="C17" s="136"/>
      <c r="D17" s="103"/>
      <c r="E17" s="98"/>
      <c r="F17" s="104"/>
      <c r="G17" s="98"/>
      <c r="H17" s="103"/>
      <c r="I17" s="136"/>
      <c r="J17" s="58"/>
      <c r="K17" s="12"/>
      <c r="L17" s="54"/>
      <c r="M17" s="13"/>
    </row>
    <row r="18" spans="1:13" x14ac:dyDescent="0.25">
      <c r="A18" s="15"/>
      <c r="B18" s="16" t="s">
        <v>21</v>
      </c>
      <c r="C18" s="136"/>
      <c r="D18" s="103"/>
      <c r="E18" s="98"/>
      <c r="F18" s="104"/>
      <c r="G18" s="98"/>
      <c r="H18" s="103"/>
      <c r="I18" s="136"/>
      <c r="J18" s="76">
        <f t="shared" si="0"/>
        <v>8820</v>
      </c>
      <c r="K18" s="43"/>
      <c r="L18" s="77">
        <f>SUM(L19:L25)</f>
        <v>58.8</v>
      </c>
      <c r="M18" s="13"/>
    </row>
    <row r="19" spans="1:13" x14ac:dyDescent="0.25">
      <c r="A19" s="15"/>
      <c r="B19" s="135" t="s">
        <v>39</v>
      </c>
      <c r="C19" s="136"/>
      <c r="D19" s="88">
        <v>40</v>
      </c>
      <c r="E19" s="136"/>
      <c r="F19" s="2" t="s">
        <v>38</v>
      </c>
      <c r="G19" s="136"/>
      <c r="H19" s="96">
        <v>0.4</v>
      </c>
      <c r="I19" s="136"/>
      <c r="J19" s="79">
        <f t="shared" si="0"/>
        <v>2400</v>
      </c>
      <c r="K19" s="12"/>
      <c r="L19" s="60">
        <f t="shared" ref="L19:L25" si="1">D19*H19</f>
        <v>16</v>
      </c>
      <c r="M19" s="13"/>
    </row>
    <row r="20" spans="1:13" x14ac:dyDescent="0.25">
      <c r="A20" s="15"/>
      <c r="B20" s="135" t="s">
        <v>40</v>
      </c>
      <c r="C20" s="136"/>
      <c r="D20" s="88">
        <v>50</v>
      </c>
      <c r="E20" s="136"/>
      <c r="F20" s="2" t="s">
        <v>38</v>
      </c>
      <c r="G20" s="136"/>
      <c r="H20" s="96">
        <v>0.38</v>
      </c>
      <c r="I20" s="136"/>
      <c r="J20" s="79">
        <f t="shared" si="0"/>
        <v>2850</v>
      </c>
      <c r="K20" s="12"/>
      <c r="L20" s="60">
        <f t="shared" si="1"/>
        <v>19</v>
      </c>
      <c r="M20" s="13"/>
    </row>
    <row r="21" spans="1:13" x14ac:dyDescent="0.25">
      <c r="A21" s="15"/>
      <c r="B21" s="135" t="s">
        <v>211</v>
      </c>
      <c r="C21" s="136"/>
      <c r="D21" s="88">
        <v>5</v>
      </c>
      <c r="E21" s="136"/>
      <c r="F21" s="2" t="s">
        <v>38</v>
      </c>
      <c r="G21" s="136"/>
      <c r="H21" s="96">
        <v>2.9</v>
      </c>
      <c r="I21" s="136"/>
      <c r="J21" s="79">
        <f t="shared" si="0"/>
        <v>2175</v>
      </c>
      <c r="K21" s="12"/>
      <c r="L21" s="61">
        <f t="shared" si="1"/>
        <v>14.5</v>
      </c>
      <c r="M21" s="13"/>
    </row>
    <row r="22" spans="1:13" x14ac:dyDescent="0.25">
      <c r="A22" s="15"/>
      <c r="B22" s="135" t="s">
        <v>90</v>
      </c>
      <c r="C22" s="136"/>
      <c r="D22" s="88">
        <v>30</v>
      </c>
      <c r="E22" s="136"/>
      <c r="F22" s="2" t="s">
        <v>38</v>
      </c>
      <c r="G22" s="136"/>
      <c r="H22" s="96">
        <v>0.31</v>
      </c>
      <c r="I22" s="136"/>
      <c r="J22" s="79">
        <f t="shared" si="0"/>
        <v>1395</v>
      </c>
      <c r="K22" s="12"/>
      <c r="L22" s="61">
        <f t="shared" si="1"/>
        <v>9.3000000000000007</v>
      </c>
      <c r="M22" s="13"/>
    </row>
    <row r="23" spans="1:13" x14ac:dyDescent="0.25">
      <c r="A23" s="15"/>
      <c r="B23" s="135"/>
      <c r="C23" s="136"/>
      <c r="D23" s="88"/>
      <c r="E23" s="136"/>
      <c r="F23" s="2"/>
      <c r="G23" s="136"/>
      <c r="H23" s="88"/>
      <c r="I23" s="13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35"/>
      <c r="C24" s="136"/>
      <c r="D24" s="88"/>
      <c r="E24" s="136"/>
      <c r="F24" s="2"/>
      <c r="G24" s="136"/>
      <c r="H24" s="88"/>
      <c r="I24" s="13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35"/>
      <c r="C25" s="136"/>
      <c r="D25" s="88"/>
      <c r="E25" s="136"/>
      <c r="F25" s="2"/>
      <c r="G25" s="136"/>
      <c r="H25" s="88"/>
      <c r="I25" s="13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36"/>
      <c r="C26" s="136"/>
      <c r="D26" s="90"/>
      <c r="E26" s="136"/>
      <c r="F26" s="25"/>
      <c r="G26" s="136"/>
      <c r="H26" s="90"/>
      <c r="I26" s="136"/>
      <c r="J26" s="58"/>
      <c r="K26" s="12"/>
      <c r="L26" s="62"/>
      <c r="M26" s="13"/>
    </row>
    <row r="27" spans="1:13" x14ac:dyDescent="0.25">
      <c r="A27" s="15"/>
      <c r="B27" s="16" t="s">
        <v>76</v>
      </c>
      <c r="C27" s="136"/>
      <c r="D27" s="90"/>
      <c r="E27" s="136"/>
      <c r="F27" s="25"/>
      <c r="G27" s="136"/>
      <c r="H27" s="90"/>
      <c r="I27" s="136"/>
      <c r="J27" s="76">
        <f t="shared" si="0"/>
        <v>5718.75</v>
      </c>
      <c r="K27" s="43"/>
      <c r="L27" s="78">
        <f>SUM(L28:L31)</f>
        <v>38.125</v>
      </c>
      <c r="M27" s="13"/>
    </row>
    <row r="28" spans="1:13" x14ac:dyDescent="0.25">
      <c r="A28" s="15"/>
      <c r="B28" s="135" t="s">
        <v>212</v>
      </c>
      <c r="C28" s="136"/>
      <c r="D28" s="88">
        <v>2.5</v>
      </c>
      <c r="E28" s="136"/>
      <c r="F28" s="2" t="s">
        <v>65</v>
      </c>
      <c r="G28" s="136"/>
      <c r="H28" s="96">
        <v>6.5</v>
      </c>
      <c r="I28" s="136"/>
      <c r="J28" s="79">
        <f t="shared" si="0"/>
        <v>2437.5</v>
      </c>
      <c r="K28" s="12"/>
      <c r="L28" s="61">
        <f t="shared" ref="L28:L31" si="2">D28*H28</f>
        <v>16.25</v>
      </c>
      <c r="M28" s="13"/>
    </row>
    <row r="29" spans="1:13" x14ac:dyDescent="0.25">
      <c r="A29" s="15"/>
      <c r="B29" s="135" t="s">
        <v>213</v>
      </c>
      <c r="C29" s="136"/>
      <c r="D29" s="88">
        <v>3.5</v>
      </c>
      <c r="E29" s="136"/>
      <c r="F29" s="2" t="s">
        <v>65</v>
      </c>
      <c r="G29" s="136"/>
      <c r="H29" s="96">
        <v>6.25</v>
      </c>
      <c r="I29" s="136"/>
      <c r="J29" s="79">
        <f t="shared" si="0"/>
        <v>3281.25</v>
      </c>
      <c r="K29" s="12"/>
      <c r="L29" s="61">
        <f t="shared" si="2"/>
        <v>21.875</v>
      </c>
      <c r="M29" s="13"/>
    </row>
    <row r="30" spans="1:13" x14ac:dyDescent="0.25">
      <c r="A30" s="15"/>
      <c r="B30" s="135"/>
      <c r="C30" s="136"/>
      <c r="D30" s="88"/>
      <c r="E30" s="136"/>
      <c r="F30" s="2"/>
      <c r="G30" s="136"/>
      <c r="H30" s="96"/>
      <c r="I30" s="136"/>
      <c r="J30" s="79">
        <f t="shared" si="0"/>
        <v>0</v>
      </c>
      <c r="K30" s="12"/>
      <c r="L30" s="61">
        <f t="shared" si="2"/>
        <v>0</v>
      </c>
      <c r="M30" s="13"/>
    </row>
    <row r="31" spans="1:13" s="44" customFormat="1" x14ac:dyDescent="0.25">
      <c r="A31" s="15"/>
      <c r="B31" s="135"/>
      <c r="C31" s="136"/>
      <c r="D31" s="88"/>
      <c r="E31" s="98"/>
      <c r="F31" s="2"/>
      <c r="G31" s="136"/>
      <c r="H31" s="88"/>
      <c r="I31" s="136"/>
      <c r="J31" s="79">
        <f t="shared" si="0"/>
        <v>0</v>
      </c>
      <c r="K31" s="12"/>
      <c r="L31" s="61">
        <f t="shared" si="2"/>
        <v>0</v>
      </c>
      <c r="M31" s="13"/>
    </row>
    <row r="32" spans="1:13" s="44" customFormat="1" ht="7.5" customHeight="1" x14ac:dyDescent="0.25">
      <c r="A32" s="15"/>
      <c r="B32" s="136"/>
      <c r="C32" s="136"/>
      <c r="D32" s="103"/>
      <c r="E32" s="98"/>
      <c r="F32" s="104"/>
      <c r="G32" s="98"/>
      <c r="H32" s="103"/>
      <c r="I32" s="136"/>
      <c r="J32" s="58"/>
      <c r="K32" s="12"/>
      <c r="L32" s="62"/>
      <c r="M32" s="13"/>
    </row>
    <row r="33" spans="1:13" s="44" customFormat="1" x14ac:dyDescent="0.25">
      <c r="A33" s="15"/>
      <c r="B33" s="16" t="s">
        <v>77</v>
      </c>
      <c r="C33" s="136"/>
      <c r="D33" s="103"/>
      <c r="E33" s="98"/>
      <c r="F33" s="104"/>
      <c r="G33" s="98"/>
      <c r="H33" s="103"/>
      <c r="I33" s="136"/>
      <c r="J33" s="76">
        <f t="shared" si="0"/>
        <v>12517.499999999998</v>
      </c>
      <c r="K33" s="43"/>
      <c r="L33" s="78">
        <f>SUM(L34:L37)</f>
        <v>83.449999999999989</v>
      </c>
      <c r="M33" s="13"/>
    </row>
    <row r="34" spans="1:13" s="44" customFormat="1" x14ac:dyDescent="0.25">
      <c r="A34" s="15"/>
      <c r="B34" s="135" t="s">
        <v>67</v>
      </c>
      <c r="C34" s="136"/>
      <c r="D34" s="88">
        <v>1</v>
      </c>
      <c r="E34" s="136"/>
      <c r="F34" s="2" t="s">
        <v>42</v>
      </c>
      <c r="G34" s="98"/>
      <c r="H34" s="96">
        <v>7.25</v>
      </c>
      <c r="I34" s="136"/>
      <c r="J34" s="79">
        <f t="shared" si="0"/>
        <v>1087.5</v>
      </c>
      <c r="K34" s="12"/>
      <c r="L34" s="61">
        <f>D34*H34</f>
        <v>7.25</v>
      </c>
      <c r="M34" s="13"/>
    </row>
    <row r="35" spans="1:13" s="44" customFormat="1" x14ac:dyDescent="0.25">
      <c r="A35" s="15"/>
      <c r="B35" s="135" t="s">
        <v>214</v>
      </c>
      <c r="C35" s="136"/>
      <c r="D35" s="88">
        <v>1</v>
      </c>
      <c r="E35" s="136"/>
      <c r="F35" s="2" t="s">
        <v>42</v>
      </c>
      <c r="G35" s="136"/>
      <c r="H35" s="96">
        <v>32</v>
      </c>
      <c r="I35" s="136"/>
      <c r="J35" s="79">
        <f t="shared" si="0"/>
        <v>4800</v>
      </c>
      <c r="K35" s="12"/>
      <c r="L35" s="61">
        <f>D35*H35</f>
        <v>32</v>
      </c>
      <c r="M35" s="13"/>
    </row>
    <row r="36" spans="1:13" s="44" customFormat="1" x14ac:dyDescent="0.25">
      <c r="A36" s="15"/>
      <c r="B36" s="135" t="s">
        <v>215</v>
      </c>
      <c r="C36" s="136"/>
      <c r="D36" s="88">
        <v>26</v>
      </c>
      <c r="E36" s="136"/>
      <c r="F36" s="2" t="s">
        <v>113</v>
      </c>
      <c r="G36" s="136"/>
      <c r="H36" s="88">
        <v>1.7</v>
      </c>
      <c r="I36" s="136"/>
      <c r="J36" s="79">
        <f t="shared" si="0"/>
        <v>6629.9999999999991</v>
      </c>
      <c r="K36" s="12"/>
      <c r="L36" s="61">
        <f>D36*H36</f>
        <v>44.199999999999996</v>
      </c>
      <c r="M36" s="13"/>
    </row>
    <row r="37" spans="1:13" s="44" customFormat="1" x14ac:dyDescent="0.25">
      <c r="A37" s="15"/>
      <c r="B37" s="135"/>
      <c r="C37" s="136"/>
      <c r="D37" s="88"/>
      <c r="E37" s="136"/>
      <c r="F37" s="2"/>
      <c r="G37" s="136"/>
      <c r="H37" s="88"/>
      <c r="I37" s="136"/>
      <c r="J37" s="79">
        <f t="shared" si="0"/>
        <v>0</v>
      </c>
      <c r="K37" s="12"/>
      <c r="L37" s="61">
        <f>D37*H37</f>
        <v>0</v>
      </c>
      <c r="M37" s="13"/>
    </row>
    <row r="38" spans="1:13" s="44" customFormat="1" ht="7.5" customHeight="1" x14ac:dyDescent="0.25">
      <c r="A38" s="15"/>
      <c r="B38" s="136"/>
      <c r="C38" s="136"/>
      <c r="D38" s="103"/>
      <c r="E38" s="98"/>
      <c r="F38" s="104"/>
      <c r="G38" s="98"/>
      <c r="H38" s="103"/>
      <c r="I38" s="136"/>
      <c r="J38" s="58"/>
      <c r="K38" s="12"/>
      <c r="L38" s="62"/>
      <c r="M38" s="13"/>
    </row>
    <row r="39" spans="1:13" s="44" customFormat="1" x14ac:dyDescent="0.25">
      <c r="A39" s="15"/>
      <c r="B39" s="16" t="s">
        <v>92</v>
      </c>
      <c r="C39" s="136"/>
      <c r="D39" s="103"/>
      <c r="E39" s="98"/>
      <c r="F39" s="104"/>
      <c r="G39" s="98"/>
      <c r="H39" s="103"/>
      <c r="I39" s="136"/>
      <c r="J39" s="76">
        <f t="shared" ref="J39:J42" si="3">L39*$L$1</f>
        <v>14164.500000000002</v>
      </c>
      <c r="K39" s="78"/>
      <c r="L39" s="78">
        <f>SUM(L40:L42)</f>
        <v>94.43</v>
      </c>
      <c r="M39" s="13"/>
    </row>
    <row r="40" spans="1:13" s="44" customFormat="1" x14ac:dyDescent="0.25">
      <c r="A40" s="15"/>
      <c r="B40" s="135" t="s">
        <v>93</v>
      </c>
      <c r="C40" s="136"/>
      <c r="D40" s="88">
        <v>19</v>
      </c>
      <c r="E40" s="136"/>
      <c r="F40" s="2" t="s">
        <v>96</v>
      </c>
      <c r="G40" s="98"/>
      <c r="H40" s="96">
        <v>1.94</v>
      </c>
      <c r="I40" s="136"/>
      <c r="J40" s="79">
        <f t="shared" si="3"/>
        <v>5529</v>
      </c>
      <c r="K40" s="12"/>
      <c r="L40" s="61">
        <f>D40*H40</f>
        <v>36.86</v>
      </c>
      <c r="M40" s="13"/>
    </row>
    <row r="41" spans="1:13" s="44" customFormat="1" x14ac:dyDescent="0.25">
      <c r="A41" s="15"/>
      <c r="B41" s="135" t="s">
        <v>94</v>
      </c>
      <c r="C41" s="136"/>
      <c r="D41" s="88">
        <v>1</v>
      </c>
      <c r="E41" s="136"/>
      <c r="F41" s="2" t="s">
        <v>97</v>
      </c>
      <c r="G41" s="98"/>
      <c r="H41" s="96">
        <v>47.5</v>
      </c>
      <c r="I41" s="136"/>
      <c r="J41" s="79">
        <f t="shared" si="3"/>
        <v>7125</v>
      </c>
      <c r="K41" s="12"/>
      <c r="L41" s="61">
        <f>D41*H41</f>
        <v>47.5</v>
      </c>
      <c r="M41" s="13"/>
    </row>
    <row r="42" spans="1:13" s="44" customFormat="1" x14ac:dyDescent="0.25">
      <c r="A42" s="15"/>
      <c r="B42" s="135" t="s">
        <v>95</v>
      </c>
      <c r="C42" s="136"/>
      <c r="D42" s="88">
        <v>19</v>
      </c>
      <c r="E42" s="136"/>
      <c r="F42" s="2" t="s">
        <v>96</v>
      </c>
      <c r="G42" s="98"/>
      <c r="H42" s="96">
        <v>0.53</v>
      </c>
      <c r="I42" s="136"/>
      <c r="J42" s="79">
        <f t="shared" si="3"/>
        <v>1510.5</v>
      </c>
      <c r="K42" s="12"/>
      <c r="L42" s="61">
        <f>D42*H42</f>
        <v>10.07</v>
      </c>
      <c r="M42" s="13"/>
    </row>
    <row r="43" spans="1:13" s="44" customFormat="1" ht="7.5" customHeight="1" x14ac:dyDescent="0.25">
      <c r="A43" s="15"/>
      <c r="B43" s="136"/>
      <c r="C43" s="136"/>
      <c r="D43" s="103"/>
      <c r="E43" s="98"/>
      <c r="F43" s="104"/>
      <c r="G43" s="98"/>
      <c r="H43" s="103"/>
      <c r="I43" s="136"/>
      <c r="J43" s="58"/>
      <c r="K43" s="12"/>
      <c r="L43" s="62"/>
      <c r="M43" s="13"/>
    </row>
    <row r="44" spans="1:13" s="44" customFormat="1" x14ac:dyDescent="0.25">
      <c r="A44" s="15"/>
      <c r="B44" s="16" t="s">
        <v>20</v>
      </c>
      <c r="C44" s="136"/>
      <c r="D44" s="103"/>
      <c r="E44" s="98"/>
      <c r="F44" s="104"/>
      <c r="G44" s="98"/>
      <c r="H44" s="103"/>
      <c r="I44" s="136"/>
      <c r="J44" s="76">
        <f t="shared" si="0"/>
        <v>6635.5499999999993</v>
      </c>
      <c r="K44" s="43"/>
      <c r="L44" s="78">
        <f>SUM(L45:L49)</f>
        <v>44.236999999999995</v>
      </c>
      <c r="M44" s="13"/>
    </row>
    <row r="45" spans="1:13" s="44" customFormat="1" x14ac:dyDescent="0.25">
      <c r="A45" s="15"/>
      <c r="B45" s="135" t="s">
        <v>43</v>
      </c>
      <c r="C45" s="136"/>
      <c r="D45" s="88">
        <v>2.1</v>
      </c>
      <c r="E45" s="136"/>
      <c r="F45" s="2" t="s">
        <v>48</v>
      </c>
      <c r="G45" s="98"/>
      <c r="H45" s="96">
        <v>2.4500000000000002</v>
      </c>
      <c r="I45" s="136"/>
      <c r="J45" s="79">
        <f t="shared" si="0"/>
        <v>771.75000000000011</v>
      </c>
      <c r="K45" s="12"/>
      <c r="L45" s="61">
        <f>D45*H45</f>
        <v>5.1450000000000005</v>
      </c>
      <c r="M45" s="13"/>
    </row>
    <row r="46" spans="1:13" s="44" customFormat="1" x14ac:dyDescent="0.25">
      <c r="A46" s="15"/>
      <c r="B46" s="135" t="s">
        <v>44</v>
      </c>
      <c r="C46" s="136"/>
      <c r="D46" s="88">
        <v>9.18</v>
      </c>
      <c r="E46" s="136"/>
      <c r="F46" s="2" t="s">
        <v>48</v>
      </c>
      <c r="G46" s="98"/>
      <c r="H46" s="96">
        <v>2.15</v>
      </c>
      <c r="I46" s="136"/>
      <c r="J46" s="79">
        <f t="shared" si="0"/>
        <v>2960.5499999999997</v>
      </c>
      <c r="K46" s="12"/>
      <c r="L46" s="61">
        <f>D46*H46</f>
        <v>19.736999999999998</v>
      </c>
      <c r="M46" s="13"/>
    </row>
    <row r="47" spans="1:13" s="44" customFormat="1" x14ac:dyDescent="0.25">
      <c r="A47" s="15"/>
      <c r="B47" s="135" t="s">
        <v>45</v>
      </c>
      <c r="C47" s="136"/>
      <c r="D47" s="88">
        <v>0.14000000000000001</v>
      </c>
      <c r="E47" s="136"/>
      <c r="F47" s="2" t="s">
        <v>48</v>
      </c>
      <c r="G47" s="98"/>
      <c r="H47" s="96">
        <v>2.75</v>
      </c>
      <c r="I47" s="136"/>
      <c r="J47" s="79">
        <f t="shared" si="0"/>
        <v>57.75</v>
      </c>
      <c r="K47" s="12"/>
      <c r="L47" s="61">
        <f>D47*H47</f>
        <v>0.38500000000000001</v>
      </c>
      <c r="M47" s="13"/>
    </row>
    <row r="48" spans="1:13" s="44" customFormat="1" x14ac:dyDescent="0.25">
      <c r="A48" s="15"/>
      <c r="B48" s="135" t="s">
        <v>46</v>
      </c>
      <c r="C48" s="136"/>
      <c r="D48" s="88">
        <v>1</v>
      </c>
      <c r="E48" s="136"/>
      <c r="F48" s="2" t="s">
        <v>49</v>
      </c>
      <c r="G48" s="98"/>
      <c r="H48" s="96">
        <v>3.79</v>
      </c>
      <c r="I48" s="136"/>
      <c r="J48" s="79">
        <f>L48*$L$1</f>
        <v>568.5</v>
      </c>
      <c r="K48" s="12"/>
      <c r="L48" s="61">
        <f>D48*H48</f>
        <v>3.79</v>
      </c>
      <c r="M48" s="13"/>
    </row>
    <row r="49" spans="1:15" s="44" customFormat="1" x14ac:dyDescent="0.25">
      <c r="A49" s="15"/>
      <c r="B49" s="135" t="s">
        <v>47</v>
      </c>
      <c r="C49" s="136"/>
      <c r="D49" s="88">
        <v>1</v>
      </c>
      <c r="E49" s="136"/>
      <c r="F49" s="2" t="s">
        <v>49</v>
      </c>
      <c r="G49" s="98"/>
      <c r="H49" s="96">
        <v>15.18</v>
      </c>
      <c r="I49" s="136"/>
      <c r="J49" s="79">
        <f t="shared" si="0"/>
        <v>2277</v>
      </c>
      <c r="K49" s="12"/>
      <c r="L49" s="61">
        <f>D49*H49</f>
        <v>15.18</v>
      </c>
      <c r="M49" s="13"/>
    </row>
    <row r="50" spans="1:15" s="44" customFormat="1" ht="7.5" customHeight="1" x14ac:dyDescent="0.25">
      <c r="A50" s="15"/>
      <c r="B50" s="32"/>
      <c r="C50" s="136"/>
      <c r="D50" s="101"/>
      <c r="E50" s="98"/>
      <c r="F50" s="102"/>
      <c r="G50" s="98"/>
      <c r="H50" s="101"/>
      <c r="I50" s="136"/>
      <c r="J50" s="58"/>
      <c r="K50" s="12"/>
      <c r="L50" s="62"/>
      <c r="M50" s="13"/>
    </row>
    <row r="51" spans="1:15" s="44" customFormat="1" x14ac:dyDescent="0.25">
      <c r="A51" s="15"/>
      <c r="B51" s="16" t="s">
        <v>19</v>
      </c>
      <c r="C51" s="136"/>
      <c r="D51" s="103"/>
      <c r="E51" s="98"/>
      <c r="F51" s="104"/>
      <c r="G51" s="98"/>
      <c r="H51" s="103"/>
      <c r="I51" s="136"/>
      <c r="J51" s="76">
        <f t="shared" si="0"/>
        <v>8814.2999999999993</v>
      </c>
      <c r="K51" s="43"/>
      <c r="L51" s="78">
        <f>SUM(L52:L54)</f>
        <v>58.762</v>
      </c>
      <c r="M51" s="13"/>
    </row>
    <row r="52" spans="1:15" s="44" customFormat="1" x14ac:dyDescent="0.25">
      <c r="A52" s="15"/>
      <c r="B52" s="135" t="s">
        <v>50</v>
      </c>
      <c r="C52" s="136"/>
      <c r="D52" s="88">
        <v>2.0499999999999998</v>
      </c>
      <c r="E52" s="136"/>
      <c r="F52" s="2" t="s">
        <v>51</v>
      </c>
      <c r="G52" s="136"/>
      <c r="H52" s="96">
        <v>19.7</v>
      </c>
      <c r="I52" s="136"/>
      <c r="J52" s="79">
        <f t="shared" si="0"/>
        <v>6057.75</v>
      </c>
      <c r="K52" s="12"/>
      <c r="L52" s="61">
        <f>D52*H52</f>
        <v>40.384999999999998</v>
      </c>
      <c r="M52" s="13"/>
    </row>
    <row r="53" spans="1:15" s="44" customFormat="1" x14ac:dyDescent="0.25">
      <c r="A53" s="15"/>
      <c r="B53" s="135" t="s">
        <v>91</v>
      </c>
      <c r="C53" s="136"/>
      <c r="D53" s="88">
        <v>0.76</v>
      </c>
      <c r="E53" s="136"/>
      <c r="F53" s="2" t="s">
        <v>51</v>
      </c>
      <c r="G53" s="136"/>
      <c r="H53" s="96">
        <v>19.7</v>
      </c>
      <c r="I53" s="136"/>
      <c r="J53" s="79">
        <f t="shared" si="0"/>
        <v>2245.7999999999997</v>
      </c>
      <c r="K53" s="12"/>
      <c r="L53" s="61">
        <f>D53*H53</f>
        <v>14.972</v>
      </c>
      <c r="M53" s="13"/>
    </row>
    <row r="54" spans="1:15" s="44" customFormat="1" x14ac:dyDescent="0.25">
      <c r="A54" s="15"/>
      <c r="B54" s="135" t="s">
        <v>66</v>
      </c>
      <c r="C54" s="136"/>
      <c r="D54" s="88">
        <v>0.3</v>
      </c>
      <c r="E54" s="136"/>
      <c r="F54" s="2" t="s">
        <v>51</v>
      </c>
      <c r="G54" s="136"/>
      <c r="H54" s="88">
        <v>11.35</v>
      </c>
      <c r="I54" s="136"/>
      <c r="J54" s="79">
        <f t="shared" si="0"/>
        <v>510.74999999999994</v>
      </c>
      <c r="K54" s="12"/>
      <c r="L54" s="61">
        <f>D54*H54</f>
        <v>3.4049999999999998</v>
      </c>
      <c r="M54" s="13"/>
    </row>
    <row r="55" spans="1:15" s="44" customFormat="1" ht="7.5" customHeight="1" x14ac:dyDescent="0.25">
      <c r="A55" s="15"/>
      <c r="B55" s="32"/>
      <c r="C55" s="136"/>
      <c r="D55" s="101"/>
      <c r="E55" s="98"/>
      <c r="F55" s="102"/>
      <c r="G55" s="98"/>
      <c r="H55" s="101"/>
      <c r="I55" s="136"/>
      <c r="J55" s="58"/>
      <c r="K55" s="12"/>
      <c r="L55" s="62"/>
      <c r="M55" s="13"/>
    </row>
    <row r="56" spans="1:15" s="44" customFormat="1" x14ac:dyDescent="0.25">
      <c r="A56" s="15"/>
      <c r="B56" s="16" t="s">
        <v>18</v>
      </c>
      <c r="C56" s="136"/>
      <c r="D56" s="103"/>
      <c r="E56" s="98"/>
      <c r="F56" s="104"/>
      <c r="G56" s="98"/>
      <c r="H56" s="103"/>
      <c r="I56" s="136"/>
      <c r="J56" s="76">
        <f t="shared" si="0"/>
        <v>9657.0000000000018</v>
      </c>
      <c r="K56" s="43"/>
      <c r="L56" s="78">
        <f>SUM(L57:L59)</f>
        <v>64.38000000000001</v>
      </c>
      <c r="M56" s="13"/>
    </row>
    <row r="57" spans="1:15" s="44" customFormat="1" x14ac:dyDescent="0.25">
      <c r="A57" s="15"/>
      <c r="B57" s="135" t="s">
        <v>58</v>
      </c>
      <c r="C57" s="136"/>
      <c r="D57" s="88">
        <v>1</v>
      </c>
      <c r="E57" s="136"/>
      <c r="F57" s="2" t="s">
        <v>42</v>
      </c>
      <c r="G57" s="98"/>
      <c r="H57" s="96">
        <v>22</v>
      </c>
      <c r="I57" s="136"/>
      <c r="J57" s="79">
        <f t="shared" si="0"/>
        <v>3300</v>
      </c>
      <c r="K57" s="12"/>
      <c r="L57" s="61">
        <f>D57*H57</f>
        <v>22</v>
      </c>
      <c r="M57" s="13"/>
    </row>
    <row r="58" spans="1:15" s="44" customFormat="1" x14ac:dyDescent="0.25">
      <c r="A58" s="15"/>
      <c r="B58" s="135" t="s">
        <v>216</v>
      </c>
      <c r="C58" s="136"/>
      <c r="D58" s="88">
        <v>26</v>
      </c>
      <c r="E58" s="98"/>
      <c r="F58" s="2" t="s">
        <v>113</v>
      </c>
      <c r="G58" s="136"/>
      <c r="H58" s="88">
        <v>1.55</v>
      </c>
      <c r="I58" s="136"/>
      <c r="J58" s="79">
        <f t="shared" si="0"/>
        <v>6045.0000000000009</v>
      </c>
      <c r="K58" s="12"/>
      <c r="L58" s="61">
        <f>D58*H58</f>
        <v>40.300000000000004</v>
      </c>
      <c r="M58" s="13"/>
    </row>
    <row r="59" spans="1:15" s="44" customFormat="1" x14ac:dyDescent="0.25">
      <c r="A59" s="15"/>
      <c r="B59" s="135" t="s">
        <v>217</v>
      </c>
      <c r="C59" s="136"/>
      <c r="D59" s="88">
        <v>26</v>
      </c>
      <c r="E59" s="98"/>
      <c r="F59" s="2" t="s">
        <v>113</v>
      </c>
      <c r="G59" s="136"/>
      <c r="H59" s="88">
        <v>0.08</v>
      </c>
      <c r="I59" s="136"/>
      <c r="J59" s="79">
        <f t="shared" si="0"/>
        <v>312</v>
      </c>
      <c r="K59" s="12"/>
      <c r="L59" s="61">
        <f>D59*H59</f>
        <v>2.08</v>
      </c>
      <c r="M59" s="13"/>
    </row>
    <row r="60" spans="1:15" s="44" customFormat="1" ht="7.5" customHeight="1" x14ac:dyDescent="0.25">
      <c r="A60" s="15"/>
      <c r="B60" s="136"/>
      <c r="C60" s="136"/>
      <c r="D60" s="136"/>
      <c r="E60" s="136"/>
      <c r="F60" s="25"/>
      <c r="G60" s="136"/>
      <c r="H60" s="31"/>
      <c r="I60" s="136"/>
      <c r="J60" s="79"/>
      <c r="K60" s="12"/>
      <c r="L60" s="62"/>
      <c r="M60" s="13"/>
    </row>
    <row r="61" spans="1:15" s="44" customFormat="1" x14ac:dyDescent="0.25">
      <c r="A61" s="15"/>
      <c r="B61" s="86" t="s">
        <v>74</v>
      </c>
      <c r="C61" s="87"/>
      <c r="D61" s="97">
        <v>6.25E-2</v>
      </c>
      <c r="E61" s="136"/>
      <c r="F61" s="25"/>
      <c r="G61" s="136"/>
      <c r="H61" s="136"/>
      <c r="I61" s="136"/>
      <c r="J61" s="94">
        <f t="shared" si="0"/>
        <v>1701</v>
      </c>
      <c r="K61" s="12"/>
      <c r="L61" s="92">
        <v>11.34</v>
      </c>
      <c r="M61" s="13"/>
      <c r="O61" s="95"/>
    </row>
    <row r="62" spans="1:15" s="44" customFormat="1" ht="7.5" customHeight="1" x14ac:dyDescent="0.25">
      <c r="A62" s="15"/>
      <c r="B62" s="136"/>
      <c r="C62" s="136"/>
      <c r="D62" s="136"/>
      <c r="E62" s="136"/>
      <c r="F62" s="25"/>
      <c r="G62" s="136"/>
      <c r="H62" s="136"/>
      <c r="I62" s="136"/>
      <c r="J62" s="58"/>
      <c r="K62" s="12"/>
      <c r="L62" s="62"/>
      <c r="M62" s="13"/>
    </row>
    <row r="63" spans="1:15" s="44" customFormat="1" x14ac:dyDescent="0.25">
      <c r="A63" s="15"/>
      <c r="B63" s="16" t="s">
        <v>17</v>
      </c>
      <c r="C63" s="136"/>
      <c r="D63" s="136"/>
      <c r="E63" s="136"/>
      <c r="F63" s="25"/>
      <c r="G63" s="136"/>
      <c r="H63" s="136"/>
      <c r="I63" s="136"/>
      <c r="J63" s="73">
        <f t="shared" si="0"/>
        <v>74778.599999999991</v>
      </c>
      <c r="K63" s="43"/>
      <c r="L63" s="63">
        <f>L14+L18+L27+L33+L44+L51+L56+L61+L39</f>
        <v>498.52399999999994</v>
      </c>
      <c r="M63" s="13"/>
    </row>
    <row r="64" spans="1:15" s="44" customFormat="1" x14ac:dyDescent="0.25">
      <c r="A64" s="15"/>
      <c r="B64" s="16" t="s">
        <v>16</v>
      </c>
      <c r="C64" s="136"/>
      <c r="D64" s="136"/>
      <c r="E64" s="136"/>
      <c r="F64" s="25"/>
      <c r="G64" s="136"/>
      <c r="H64" s="136"/>
      <c r="I64" s="136"/>
      <c r="J64" s="73">
        <f t="shared" si="0"/>
        <v>2876.1</v>
      </c>
      <c r="K64" s="43"/>
      <c r="L64" s="64">
        <f>L63/D7</f>
        <v>19.173999999999999</v>
      </c>
      <c r="M64" s="13"/>
    </row>
    <row r="65" spans="1:13" s="44" customFormat="1" ht="7.5" customHeight="1" x14ac:dyDescent="0.25">
      <c r="A65" s="15"/>
      <c r="B65" s="136"/>
      <c r="C65" s="136"/>
      <c r="D65" s="136"/>
      <c r="E65" s="136"/>
      <c r="F65" s="25"/>
      <c r="G65" s="136"/>
      <c r="H65" s="136"/>
      <c r="I65" s="136"/>
      <c r="J65" s="72"/>
      <c r="K65" s="12"/>
      <c r="L65" s="62"/>
      <c r="M65" s="13"/>
    </row>
    <row r="66" spans="1:13" s="44" customFormat="1" ht="18.75" thickBot="1" x14ac:dyDescent="0.3">
      <c r="A66" s="15"/>
      <c r="B66" s="16" t="s">
        <v>59</v>
      </c>
      <c r="C66" s="16"/>
      <c r="D66" s="16"/>
      <c r="E66" s="16"/>
      <c r="F66" s="36"/>
      <c r="G66" s="16"/>
      <c r="H66" s="16"/>
      <c r="I66" s="16"/>
      <c r="J66" s="74">
        <f t="shared" si="0"/>
        <v>42221.400000000009</v>
      </c>
      <c r="K66" s="43"/>
      <c r="L66" s="65">
        <f>L10-L63</f>
        <v>281.47600000000006</v>
      </c>
      <c r="M66" s="13"/>
    </row>
    <row r="67" spans="1:13" s="44" customFormat="1" ht="7.5" customHeight="1" thickTop="1" x14ac:dyDescent="0.25">
      <c r="A67" s="15"/>
      <c r="B67" s="136"/>
      <c r="C67" s="136"/>
      <c r="D67" s="136"/>
      <c r="E67" s="136"/>
      <c r="F67" s="25"/>
      <c r="G67" s="136"/>
      <c r="H67" s="136"/>
      <c r="I67" s="136"/>
      <c r="J67" s="58"/>
      <c r="K67" s="12"/>
      <c r="L67" s="62"/>
      <c r="M67" s="13"/>
    </row>
    <row r="68" spans="1:13" s="44" customFormat="1" x14ac:dyDescent="0.25">
      <c r="A68" s="15"/>
      <c r="B68" s="21" t="s">
        <v>15</v>
      </c>
      <c r="C68" s="136"/>
      <c r="D68" s="136"/>
      <c r="E68" s="136"/>
      <c r="F68" s="25"/>
      <c r="G68" s="136"/>
      <c r="H68" s="136"/>
      <c r="I68" s="136"/>
      <c r="J68" s="58"/>
      <c r="K68" s="12"/>
      <c r="L68" s="66"/>
      <c r="M68" s="13"/>
    </row>
    <row r="69" spans="1:13" s="44" customFormat="1" ht="18" customHeight="1" x14ac:dyDescent="0.25">
      <c r="A69" s="15"/>
      <c r="B69" s="139" t="s">
        <v>52</v>
      </c>
      <c r="C69" s="139"/>
      <c r="D69" s="139"/>
      <c r="E69" s="140"/>
      <c r="F69" s="140"/>
      <c r="G69" s="140"/>
      <c r="H69" s="140"/>
      <c r="I69" s="140"/>
      <c r="J69" s="93">
        <f>L69*$L$1</f>
        <v>1950</v>
      </c>
      <c r="K69" s="12"/>
      <c r="L69" s="91">
        <v>13</v>
      </c>
      <c r="M69" s="13"/>
    </row>
    <row r="70" spans="1:13" s="44" customFormat="1" ht="18" customHeight="1" x14ac:dyDescent="0.25">
      <c r="A70" s="15"/>
      <c r="B70" s="143" t="s">
        <v>53</v>
      </c>
      <c r="C70" s="143"/>
      <c r="D70" s="143"/>
      <c r="E70" s="140"/>
      <c r="F70" s="140"/>
      <c r="G70" s="140"/>
      <c r="H70" s="140"/>
      <c r="I70" s="140"/>
      <c r="J70" s="93">
        <f t="shared" ref="J70:J75" si="4">L70*$L$1</f>
        <v>33750</v>
      </c>
      <c r="K70" s="12"/>
      <c r="L70" s="91">
        <v>225</v>
      </c>
      <c r="M70" s="13"/>
    </row>
    <row r="71" spans="1:13" s="44" customFormat="1" ht="18" customHeight="1" x14ac:dyDescent="0.25">
      <c r="A71" s="15"/>
      <c r="B71" s="143" t="s">
        <v>54</v>
      </c>
      <c r="C71" s="143"/>
      <c r="D71" s="143"/>
      <c r="E71" s="140"/>
      <c r="F71" s="140"/>
      <c r="G71" s="140"/>
      <c r="H71" s="140"/>
      <c r="I71" s="140"/>
      <c r="J71" s="93">
        <f t="shared" si="4"/>
        <v>6300</v>
      </c>
      <c r="K71" s="12"/>
      <c r="L71" s="91">
        <v>42</v>
      </c>
      <c r="M71" s="13"/>
    </row>
    <row r="72" spans="1:13" s="44" customFormat="1" ht="18" customHeight="1" x14ac:dyDescent="0.25">
      <c r="A72" s="15"/>
      <c r="B72" s="139" t="s">
        <v>55</v>
      </c>
      <c r="C72" s="139"/>
      <c r="D72" s="139"/>
      <c r="E72" s="140"/>
      <c r="F72" s="140"/>
      <c r="G72" s="140"/>
      <c r="H72" s="140"/>
      <c r="I72" s="140"/>
      <c r="J72" s="93">
        <f t="shared" si="4"/>
        <v>0</v>
      </c>
      <c r="K72" s="12"/>
      <c r="L72" s="105"/>
      <c r="M72" s="13"/>
    </row>
    <row r="73" spans="1:13" s="44" customFormat="1" ht="18" customHeight="1" x14ac:dyDescent="0.25">
      <c r="A73" s="15"/>
      <c r="B73" s="139" t="s">
        <v>56</v>
      </c>
      <c r="C73" s="139"/>
      <c r="D73" s="139"/>
      <c r="E73" s="140"/>
      <c r="F73" s="140"/>
      <c r="G73" s="140"/>
      <c r="H73" s="140"/>
      <c r="I73" s="140"/>
      <c r="J73" s="93">
        <f t="shared" si="4"/>
        <v>256.5</v>
      </c>
      <c r="K73" s="12"/>
      <c r="L73" s="91">
        <v>1.71</v>
      </c>
      <c r="M73" s="13"/>
    </row>
    <row r="74" spans="1:13" s="44" customFormat="1" ht="18" customHeight="1" x14ac:dyDescent="0.25">
      <c r="A74" s="15"/>
      <c r="B74" s="139" t="s">
        <v>57</v>
      </c>
      <c r="C74" s="139"/>
      <c r="D74" s="139"/>
      <c r="E74" s="140"/>
      <c r="F74" s="140"/>
      <c r="G74" s="140"/>
      <c r="H74" s="140"/>
      <c r="I74" s="140"/>
      <c r="J74" s="93">
        <f t="shared" si="4"/>
        <v>0</v>
      </c>
      <c r="K74" s="12"/>
      <c r="L74" s="105"/>
      <c r="M74" s="13"/>
    </row>
    <row r="75" spans="1:13" s="44" customFormat="1" ht="18" customHeight="1" x14ac:dyDescent="0.25">
      <c r="A75" s="15"/>
      <c r="B75" s="139" t="s">
        <v>61</v>
      </c>
      <c r="C75" s="139"/>
      <c r="D75" s="139"/>
      <c r="E75" s="140"/>
      <c r="F75" s="140"/>
      <c r="G75" s="140"/>
      <c r="H75" s="140"/>
      <c r="I75" s="140"/>
      <c r="J75" s="93">
        <f t="shared" si="4"/>
        <v>8658</v>
      </c>
      <c r="K75" s="12"/>
      <c r="L75" s="91">
        <v>57.72</v>
      </c>
      <c r="M75" s="13"/>
    </row>
    <row r="76" spans="1:13" s="44" customFormat="1" ht="7.5" customHeight="1" x14ac:dyDescent="0.25">
      <c r="A76" s="15"/>
      <c r="B76" s="136"/>
      <c r="C76" s="136"/>
      <c r="D76" s="136"/>
      <c r="E76" s="136"/>
      <c r="F76" s="25"/>
      <c r="G76" s="136"/>
      <c r="H76" s="136"/>
      <c r="I76" s="136"/>
      <c r="J76" s="58"/>
      <c r="K76" s="12"/>
      <c r="L76" s="62"/>
      <c r="M76" s="13"/>
    </row>
    <row r="77" spans="1:13" s="44" customFormat="1" x14ac:dyDescent="0.25">
      <c r="A77" s="15"/>
      <c r="B77" s="16" t="s">
        <v>14</v>
      </c>
      <c r="C77" s="136"/>
      <c r="D77" s="136"/>
      <c r="E77" s="136"/>
      <c r="F77" s="25"/>
      <c r="G77" s="136"/>
      <c r="H77" s="136"/>
      <c r="I77" s="136"/>
      <c r="J77" s="73">
        <f t="shared" ref="J77:J83" si="5">L77*$L$1</f>
        <v>50914.499999999993</v>
      </c>
      <c r="K77" s="43"/>
      <c r="L77" s="63">
        <f>SUM(L68:L75)</f>
        <v>339.42999999999995</v>
      </c>
      <c r="M77" s="13"/>
    </row>
    <row r="78" spans="1:13" s="44" customFormat="1" x14ac:dyDescent="0.25">
      <c r="A78" s="15"/>
      <c r="B78" s="16" t="s">
        <v>13</v>
      </c>
      <c r="C78" s="136"/>
      <c r="D78" s="136"/>
      <c r="E78" s="136"/>
      <c r="F78" s="25"/>
      <c r="G78" s="136"/>
      <c r="H78" s="136"/>
      <c r="I78" s="136"/>
      <c r="J78" s="73">
        <f t="shared" si="5"/>
        <v>1958.2499999999998</v>
      </c>
      <c r="K78" s="43"/>
      <c r="L78" s="64">
        <f>L77/D7</f>
        <v>13.054999999999998</v>
      </c>
      <c r="M78" s="13"/>
    </row>
    <row r="79" spans="1:13" x14ac:dyDescent="0.25">
      <c r="A79" s="15"/>
      <c r="B79" s="136"/>
      <c r="C79" s="136"/>
      <c r="D79" s="136"/>
      <c r="E79" s="136"/>
      <c r="F79" s="25"/>
      <c r="G79" s="136"/>
      <c r="H79" s="136"/>
      <c r="I79" s="136"/>
      <c r="J79" s="58"/>
      <c r="K79" s="12"/>
      <c r="L79" s="62"/>
      <c r="M79" s="13"/>
    </row>
    <row r="80" spans="1:13" x14ac:dyDescent="0.25">
      <c r="A80" s="15"/>
      <c r="B80" s="16" t="s">
        <v>12</v>
      </c>
      <c r="C80" s="136"/>
      <c r="D80" s="136"/>
      <c r="E80" s="136"/>
      <c r="F80" s="25"/>
      <c r="G80" s="136"/>
      <c r="H80" s="136"/>
      <c r="I80" s="136"/>
      <c r="J80" s="73">
        <f t="shared" si="5"/>
        <v>125693.09999999999</v>
      </c>
      <c r="K80" s="43"/>
      <c r="L80" s="63">
        <f>L63+L77</f>
        <v>837.95399999999995</v>
      </c>
      <c r="M80" s="13"/>
    </row>
    <row r="81" spans="1:26" x14ac:dyDescent="0.25">
      <c r="A81" s="15"/>
      <c r="B81" s="16" t="s">
        <v>11</v>
      </c>
      <c r="C81" s="136"/>
      <c r="D81" s="136"/>
      <c r="E81" s="136"/>
      <c r="F81" s="25"/>
      <c r="G81" s="136"/>
      <c r="H81" s="136"/>
      <c r="I81" s="136"/>
      <c r="J81" s="73">
        <f t="shared" si="5"/>
        <v>4834.3499999999995</v>
      </c>
      <c r="K81" s="43"/>
      <c r="L81" s="64">
        <f>L80/D7</f>
        <v>32.228999999999999</v>
      </c>
      <c r="M81" s="13"/>
    </row>
    <row r="82" spans="1:26" x14ac:dyDescent="0.25">
      <c r="A82" s="15"/>
      <c r="B82" s="136"/>
      <c r="C82" s="136"/>
      <c r="D82" s="136"/>
      <c r="E82" s="136"/>
      <c r="F82" s="25"/>
      <c r="G82" s="136"/>
      <c r="H82" s="136"/>
      <c r="I82" s="136"/>
      <c r="J82" s="72"/>
      <c r="K82" s="12"/>
      <c r="L82" s="62"/>
      <c r="M82" s="13"/>
    </row>
    <row r="83" spans="1:26" ht="18.75" thickBot="1" x14ac:dyDescent="0.3">
      <c r="A83" s="15"/>
      <c r="B83" s="16" t="s">
        <v>10</v>
      </c>
      <c r="C83" s="16"/>
      <c r="D83" s="16"/>
      <c r="E83" s="16"/>
      <c r="F83" s="36"/>
      <c r="G83" s="16"/>
      <c r="H83" s="16"/>
      <c r="I83" s="16"/>
      <c r="J83" s="74">
        <f t="shared" si="5"/>
        <v>-8693.0999999999931</v>
      </c>
      <c r="K83" s="43"/>
      <c r="L83" s="65">
        <f>L10-L80</f>
        <v>-57.953999999999951</v>
      </c>
      <c r="M83" s="13"/>
    </row>
    <row r="84" spans="1:26" ht="18.75" thickTop="1" x14ac:dyDescent="0.25">
      <c r="A84" s="15"/>
      <c r="B84" s="136"/>
      <c r="C84" s="136"/>
      <c r="D84" s="136"/>
      <c r="E84" s="136"/>
      <c r="F84" s="25"/>
      <c r="G84" s="136"/>
      <c r="H84" s="136"/>
      <c r="I84" s="136"/>
      <c r="J84" s="58"/>
      <c r="K84" s="12"/>
      <c r="L84" s="58"/>
      <c r="M84" s="13"/>
    </row>
    <row r="85" spans="1:26" x14ac:dyDescent="0.25">
      <c r="A85" s="15"/>
      <c r="B85" s="136" t="s">
        <v>9</v>
      </c>
      <c r="C85" s="136"/>
      <c r="D85" s="136"/>
      <c r="E85" s="136"/>
      <c r="F85" s="25"/>
      <c r="G85" s="136"/>
      <c r="H85" s="136"/>
      <c r="I85" s="136"/>
      <c r="J85" s="67"/>
      <c r="K85" s="136"/>
      <c r="L85" s="67"/>
      <c r="M85" s="23"/>
    </row>
    <row r="86" spans="1:26" s="3" customFormat="1" x14ac:dyDescent="0.25">
      <c r="A86" s="29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25">
      <c r="A87" s="29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25">
      <c r="A88" s="29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x14ac:dyDescent="0.25">
      <c r="A91" s="15"/>
      <c r="B91" s="136"/>
      <c r="C91" s="136"/>
      <c r="D91" s="136"/>
      <c r="E91" s="136"/>
      <c r="F91" s="25"/>
      <c r="G91" s="136"/>
      <c r="H91" s="136"/>
      <c r="I91" s="136"/>
      <c r="J91" s="67"/>
      <c r="K91" s="136"/>
      <c r="L91" s="67"/>
      <c r="M91" s="23"/>
    </row>
    <row r="92" spans="1:26" x14ac:dyDescent="0.25">
      <c r="A92" s="15"/>
      <c r="B92" s="21" t="s">
        <v>8</v>
      </c>
      <c r="C92" s="136"/>
      <c r="D92" s="22" t="s">
        <v>7</v>
      </c>
      <c r="E92" s="136"/>
      <c r="F92" s="25" t="s">
        <v>6</v>
      </c>
      <c r="G92" s="136"/>
      <c r="H92" s="22" t="s">
        <v>5</v>
      </c>
      <c r="I92" s="136"/>
      <c r="J92" s="67"/>
      <c r="K92" s="136"/>
      <c r="L92" s="67"/>
      <c r="M92" s="23"/>
    </row>
    <row r="93" spans="1:26" x14ac:dyDescent="0.25">
      <c r="A93" s="15"/>
      <c r="B93" s="136"/>
      <c r="C93" s="136"/>
      <c r="D93" s="9">
        <v>0.1</v>
      </c>
      <c r="E93" s="136"/>
      <c r="F93" s="25"/>
      <c r="G93" s="136"/>
      <c r="H93" s="9">
        <v>0.1</v>
      </c>
      <c r="I93" s="136"/>
      <c r="J93" s="67"/>
      <c r="K93" s="136"/>
      <c r="L93" s="67"/>
      <c r="M93" s="23"/>
    </row>
    <row r="94" spans="1:26" x14ac:dyDescent="0.25">
      <c r="A94" s="15"/>
      <c r="B94" s="136"/>
      <c r="C94" s="136"/>
      <c r="D94" s="52"/>
      <c r="E94" s="16"/>
      <c r="F94" s="35" t="s">
        <v>3</v>
      </c>
      <c r="G94" s="16"/>
      <c r="H94" s="52"/>
      <c r="I94" s="136"/>
      <c r="J94" s="67"/>
      <c r="K94" s="136"/>
      <c r="L94" s="67"/>
      <c r="M94" s="23"/>
    </row>
    <row r="95" spans="1:26" s="44" customFormat="1" x14ac:dyDescent="0.25">
      <c r="A95" s="15"/>
      <c r="B95" s="24" t="s">
        <v>4</v>
      </c>
      <c r="C95" s="136"/>
      <c r="D95" s="52">
        <f>F95*(1-D93)</f>
        <v>23.400000000000002</v>
      </c>
      <c r="E95" s="16"/>
      <c r="F95" s="36">
        <f>D7</f>
        <v>26</v>
      </c>
      <c r="G95" s="16"/>
      <c r="H95" s="35">
        <f>F95*(1+H93)</f>
        <v>28.6</v>
      </c>
      <c r="I95" s="136"/>
      <c r="J95" s="67"/>
      <c r="K95" s="136"/>
      <c r="L95" s="67"/>
      <c r="M95" s="23"/>
    </row>
    <row r="96" spans="1:26" s="44" customFormat="1" ht="4.5" customHeight="1" x14ac:dyDescent="0.25">
      <c r="A96" s="15"/>
      <c r="B96" s="136"/>
      <c r="C96" s="136"/>
      <c r="D96" s="136"/>
      <c r="E96" s="136"/>
      <c r="F96" s="25"/>
      <c r="G96" s="136"/>
      <c r="H96" s="136"/>
      <c r="I96" s="136"/>
      <c r="J96" s="67"/>
      <c r="K96" s="136"/>
      <c r="L96" s="67"/>
      <c r="M96" s="23"/>
    </row>
    <row r="97" spans="1:13" s="44" customFormat="1" x14ac:dyDescent="0.25">
      <c r="A97" s="15"/>
      <c r="B97" s="136" t="s">
        <v>2</v>
      </c>
      <c r="C97" s="136"/>
      <c r="D97" s="26">
        <f>$L$63/D95</f>
        <v>21.304444444444439</v>
      </c>
      <c r="E97" s="136"/>
      <c r="F97" s="26">
        <f>$L$63/F95</f>
        <v>19.173999999999999</v>
      </c>
      <c r="G97" s="136"/>
      <c r="H97" s="26">
        <f>$L$63/H95</f>
        <v>17.43090909090909</v>
      </c>
      <c r="I97" s="136"/>
      <c r="J97" s="67"/>
      <c r="K97" s="136"/>
      <c r="L97" s="67"/>
      <c r="M97" s="23"/>
    </row>
    <row r="98" spans="1:13" s="44" customFormat="1" ht="4.5" customHeight="1" x14ac:dyDescent="0.25">
      <c r="A98" s="15"/>
      <c r="B98" s="136"/>
      <c r="C98" s="136"/>
      <c r="D98" s="136"/>
      <c r="E98" s="136"/>
      <c r="F98" s="25"/>
      <c r="G98" s="136"/>
      <c r="H98" s="136"/>
      <c r="I98" s="136"/>
      <c r="J98" s="67"/>
      <c r="K98" s="136"/>
      <c r="L98" s="67"/>
      <c r="M98" s="23"/>
    </row>
    <row r="99" spans="1:13" s="44" customFormat="1" x14ac:dyDescent="0.25">
      <c r="A99" s="15"/>
      <c r="B99" s="136" t="s">
        <v>1</v>
      </c>
      <c r="C99" s="136"/>
      <c r="D99" s="26">
        <f>$L$77/D95</f>
        <v>14.505555555555553</v>
      </c>
      <c r="E99" s="136"/>
      <c r="F99" s="26">
        <f>$L$77/F95</f>
        <v>13.054999999999998</v>
      </c>
      <c r="G99" s="136"/>
      <c r="H99" s="26">
        <f>$L$77/H95</f>
        <v>11.868181818181816</v>
      </c>
      <c r="I99" s="136"/>
      <c r="J99" s="67"/>
      <c r="K99" s="136"/>
      <c r="L99" s="67"/>
      <c r="M99" s="23"/>
    </row>
    <row r="100" spans="1:13" s="44" customFormat="1" ht="3.75" customHeight="1" x14ac:dyDescent="0.25">
      <c r="A100" s="15"/>
      <c r="B100" s="136"/>
      <c r="C100" s="136"/>
      <c r="D100" s="136"/>
      <c r="E100" s="136"/>
      <c r="F100" s="25"/>
      <c r="G100" s="136"/>
      <c r="H100" s="136"/>
      <c r="I100" s="136"/>
      <c r="J100" s="67"/>
      <c r="K100" s="136"/>
      <c r="L100" s="67"/>
      <c r="M100" s="23"/>
    </row>
    <row r="101" spans="1:13" s="44" customFormat="1" x14ac:dyDescent="0.25">
      <c r="A101" s="15"/>
      <c r="B101" s="136" t="s">
        <v>0</v>
      </c>
      <c r="C101" s="136"/>
      <c r="D101" s="26">
        <f>$L$80/D95</f>
        <v>35.809999999999995</v>
      </c>
      <c r="E101" s="136"/>
      <c r="F101" s="26">
        <f>$L$80/F95</f>
        <v>32.228999999999999</v>
      </c>
      <c r="G101" s="136"/>
      <c r="H101" s="26">
        <f>$L$80/H95</f>
        <v>29.299090909090907</v>
      </c>
      <c r="I101" s="136"/>
      <c r="J101" s="67"/>
      <c r="K101" s="136"/>
      <c r="L101" s="67"/>
      <c r="M101" s="23"/>
    </row>
    <row r="102" spans="1:13" s="44" customFormat="1" ht="5.25" customHeight="1" x14ac:dyDescent="0.25">
      <c r="A102" s="15"/>
      <c r="B102" s="136"/>
      <c r="C102" s="136"/>
      <c r="D102" s="136"/>
      <c r="E102" s="136"/>
      <c r="F102" s="25"/>
      <c r="G102" s="136"/>
      <c r="H102" s="136"/>
      <c r="I102" s="136"/>
      <c r="J102" s="67"/>
      <c r="K102" s="136"/>
      <c r="L102" s="67"/>
      <c r="M102" s="23"/>
    </row>
    <row r="103" spans="1:13" s="44" customFormat="1" x14ac:dyDescent="0.25">
      <c r="A103" s="15"/>
      <c r="B103" s="136"/>
      <c r="C103" s="136"/>
      <c r="D103" s="136"/>
      <c r="E103" s="136"/>
      <c r="F103" s="25"/>
      <c r="G103" s="136"/>
      <c r="H103" s="136"/>
      <c r="I103" s="136"/>
      <c r="J103" s="67"/>
      <c r="K103" s="136"/>
      <c r="L103" s="67"/>
      <c r="M103" s="23"/>
    </row>
    <row r="104" spans="1:13" s="44" customFormat="1" x14ac:dyDescent="0.25">
      <c r="A104" s="15"/>
      <c r="B104" s="136"/>
      <c r="C104" s="136"/>
      <c r="D104" s="16"/>
      <c r="E104" s="16"/>
      <c r="F104" s="36" t="s">
        <v>4</v>
      </c>
      <c r="G104" s="16"/>
      <c r="H104" s="16"/>
      <c r="I104" s="136"/>
      <c r="J104" s="67"/>
      <c r="K104" s="136"/>
      <c r="L104" s="67"/>
      <c r="M104" s="23"/>
    </row>
    <row r="105" spans="1:13" s="44" customFormat="1" x14ac:dyDescent="0.25">
      <c r="A105" s="15"/>
      <c r="B105" s="24" t="s">
        <v>3</v>
      </c>
      <c r="C105" s="136"/>
      <c r="D105" s="20">
        <f>F105*(1-D93)</f>
        <v>27</v>
      </c>
      <c r="E105" s="16"/>
      <c r="F105" s="53">
        <f>H7</f>
        <v>30</v>
      </c>
      <c r="G105" s="16"/>
      <c r="H105" s="20">
        <f>F105*(1+H93)</f>
        <v>33</v>
      </c>
      <c r="I105" s="136"/>
      <c r="J105" s="67"/>
      <c r="K105" s="136"/>
      <c r="L105" s="67"/>
      <c r="M105" s="23"/>
    </row>
    <row r="106" spans="1:13" s="44" customFormat="1" ht="4.5" customHeight="1" x14ac:dyDescent="0.25">
      <c r="A106" s="15"/>
      <c r="B106" s="136"/>
      <c r="C106" s="136"/>
      <c r="D106" s="136"/>
      <c r="E106" s="136"/>
      <c r="F106" s="25"/>
      <c r="G106" s="136"/>
      <c r="H106" s="136"/>
      <c r="I106" s="136"/>
      <c r="J106" s="67"/>
      <c r="K106" s="136"/>
      <c r="L106" s="67"/>
      <c r="M106" s="23"/>
    </row>
    <row r="107" spans="1:13" s="44" customFormat="1" x14ac:dyDescent="0.25">
      <c r="A107" s="15"/>
      <c r="B107" s="136" t="s">
        <v>2</v>
      </c>
      <c r="C107" s="136"/>
      <c r="D107" s="27">
        <f>$L$63/D105</f>
        <v>18.46385185185185</v>
      </c>
      <c r="E107" s="136"/>
      <c r="F107" s="27">
        <f>$L$63/F105</f>
        <v>16.617466666666665</v>
      </c>
      <c r="G107" s="136"/>
      <c r="H107" s="27">
        <f>$L$63/H105</f>
        <v>15.106787878787877</v>
      </c>
      <c r="I107" s="136"/>
      <c r="J107" s="67"/>
      <c r="K107" s="136"/>
      <c r="L107" s="67"/>
      <c r="M107" s="23"/>
    </row>
    <row r="108" spans="1:13" s="44" customFormat="1" ht="3" customHeight="1" x14ac:dyDescent="0.25">
      <c r="A108" s="15"/>
      <c r="B108" s="136"/>
      <c r="C108" s="136"/>
      <c r="D108" s="136"/>
      <c r="E108" s="136"/>
      <c r="F108" s="25"/>
      <c r="G108" s="136"/>
      <c r="H108" s="136"/>
      <c r="I108" s="136"/>
      <c r="J108" s="67"/>
      <c r="K108" s="136"/>
      <c r="L108" s="67"/>
      <c r="M108" s="23"/>
    </row>
    <row r="109" spans="1:13" s="44" customFormat="1" x14ac:dyDescent="0.25">
      <c r="A109" s="15"/>
      <c r="B109" s="136" t="s">
        <v>1</v>
      </c>
      <c r="C109" s="136"/>
      <c r="D109" s="27">
        <f>$L$77/D105</f>
        <v>12.571481481481479</v>
      </c>
      <c r="E109" s="136"/>
      <c r="F109" s="27">
        <f>$L$77/F105</f>
        <v>11.314333333333332</v>
      </c>
      <c r="G109" s="136"/>
      <c r="H109" s="27">
        <f>$L$77/H105</f>
        <v>10.285757575757573</v>
      </c>
      <c r="I109" s="136"/>
      <c r="J109" s="67"/>
      <c r="K109" s="136"/>
      <c r="L109" s="67"/>
      <c r="M109" s="23"/>
    </row>
    <row r="110" spans="1:13" s="44" customFormat="1" ht="3.75" customHeight="1" x14ac:dyDescent="0.25">
      <c r="A110" s="15"/>
      <c r="B110" s="136"/>
      <c r="C110" s="136"/>
      <c r="D110" s="136"/>
      <c r="E110" s="136"/>
      <c r="F110" s="25"/>
      <c r="G110" s="136"/>
      <c r="H110" s="136"/>
      <c r="I110" s="136"/>
      <c r="J110" s="67"/>
      <c r="K110" s="136"/>
      <c r="L110" s="67"/>
      <c r="M110" s="23"/>
    </row>
    <row r="111" spans="1:13" s="44" customFormat="1" x14ac:dyDescent="0.25">
      <c r="A111" s="15"/>
      <c r="B111" s="136" t="s">
        <v>0</v>
      </c>
      <c r="C111" s="136"/>
      <c r="D111" s="27">
        <f>$L$80/D105</f>
        <v>31.03533333333333</v>
      </c>
      <c r="E111" s="136"/>
      <c r="F111" s="27">
        <f>$L$80/F105</f>
        <v>27.931799999999999</v>
      </c>
      <c r="G111" s="136"/>
      <c r="H111" s="27">
        <f>$L$80/H105</f>
        <v>25.392545454545452</v>
      </c>
      <c r="I111" s="136"/>
      <c r="J111" s="67"/>
      <c r="K111" s="136"/>
      <c r="L111" s="67"/>
      <c r="M111" s="23"/>
    </row>
    <row r="112" spans="1:13" s="44" customFormat="1" ht="5.25" customHeight="1" thickBot="1" x14ac:dyDescent="0.3">
      <c r="A112" s="19"/>
      <c r="B112" s="14"/>
      <c r="C112" s="14"/>
      <c r="D112" s="14"/>
      <c r="E112" s="14"/>
      <c r="F112" s="47"/>
      <c r="G112" s="14"/>
      <c r="H112" s="14"/>
      <c r="I112" s="14"/>
      <c r="J112" s="68"/>
      <c r="K112" s="14"/>
      <c r="L112" s="68"/>
      <c r="M112" s="48"/>
    </row>
    <row r="113" spans="6:12" s="44" customFormat="1" x14ac:dyDescent="0.25">
      <c r="F113" s="46"/>
      <c r="J113" s="69"/>
      <c r="L113" s="69"/>
    </row>
    <row r="114" spans="6:12" s="44" customFormat="1" x14ac:dyDescent="0.25">
      <c r="F114" s="46"/>
      <c r="J114" s="69"/>
      <c r="L114" s="69"/>
    </row>
    <row r="115" spans="6:12" s="44" customFormat="1" x14ac:dyDescent="0.25">
      <c r="F115" s="46"/>
      <c r="J115" s="69"/>
      <c r="L115" s="69"/>
    </row>
    <row r="116" spans="6:12" s="44" customFormat="1" x14ac:dyDescent="0.25">
      <c r="F116" s="46"/>
      <c r="J116" s="69"/>
      <c r="L116" s="69"/>
    </row>
    <row r="117" spans="6:12" s="44" customFormat="1" x14ac:dyDescent="0.25">
      <c r="F117" s="46"/>
      <c r="J117" s="69"/>
      <c r="L117" s="69"/>
    </row>
    <row r="118" spans="6:12" s="44" customFormat="1" x14ac:dyDescent="0.25">
      <c r="F118" s="46"/>
      <c r="J118" s="69"/>
      <c r="L118" s="69"/>
    </row>
    <row r="119" spans="6:12" s="44" customFormat="1" x14ac:dyDescent="0.25">
      <c r="F119" s="46"/>
      <c r="J119" s="69"/>
      <c r="L119" s="69"/>
    </row>
    <row r="120" spans="6:12" s="44" customFormat="1" x14ac:dyDescent="0.25">
      <c r="F120" s="46"/>
      <c r="J120" s="69"/>
      <c r="L120" s="69"/>
    </row>
    <row r="121" spans="6:12" s="44" customFormat="1" x14ac:dyDescent="0.25">
      <c r="F121" s="46"/>
      <c r="J121" s="69"/>
      <c r="L121" s="69"/>
    </row>
    <row r="122" spans="6:12" s="44" customFormat="1" x14ac:dyDescent="0.25">
      <c r="F122" s="46"/>
      <c r="J122" s="69"/>
      <c r="L122" s="69"/>
    </row>
    <row r="123" spans="6:12" s="44" customFormat="1" x14ac:dyDescent="0.25">
      <c r="F123" s="46"/>
      <c r="J123" s="69"/>
      <c r="L123" s="69"/>
    </row>
    <row r="124" spans="6:12" s="44" customFormat="1" x14ac:dyDescent="0.25">
      <c r="F124" s="46"/>
      <c r="J124" s="69"/>
      <c r="L124" s="69"/>
    </row>
    <row r="125" spans="6:12" s="44" customFormat="1" x14ac:dyDescent="0.25">
      <c r="F125" s="46"/>
      <c r="J125" s="69"/>
      <c r="L125" s="69"/>
    </row>
    <row r="126" spans="6:12" s="44" customFormat="1" x14ac:dyDescent="0.25">
      <c r="F126" s="46"/>
      <c r="J126" s="69"/>
      <c r="L126" s="69"/>
    </row>
    <row r="127" spans="6:12" s="44" customFormat="1" x14ac:dyDescent="0.25">
      <c r="F127" s="46"/>
      <c r="J127" s="69"/>
      <c r="L127" s="69"/>
    </row>
    <row r="128" spans="6:12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</sheetData>
  <sheetProtection selectLockedCells="1"/>
  <mergeCells count="20">
    <mergeCell ref="B71:D71"/>
    <mergeCell ref="E71:I71"/>
    <mergeCell ref="A1:H1"/>
    <mergeCell ref="B69:D69"/>
    <mergeCell ref="E69:I69"/>
    <mergeCell ref="B70:D70"/>
    <mergeCell ref="E70:I70"/>
    <mergeCell ref="B72:D72"/>
    <mergeCell ref="E72:I72"/>
    <mergeCell ref="B73:D73"/>
    <mergeCell ref="E73:I73"/>
    <mergeCell ref="B74:D74"/>
    <mergeCell ref="E74:I74"/>
    <mergeCell ref="B90:L90"/>
    <mergeCell ref="B75:D75"/>
    <mergeCell ref="E75:I75"/>
    <mergeCell ref="B86:L86"/>
    <mergeCell ref="B87:L87"/>
    <mergeCell ref="B88:L88"/>
    <mergeCell ref="B89:L89"/>
  </mergeCells>
  <pageMargins left="1.1499999999999999" right="0.75" top="0.75" bottom="0.75" header="0.5" footer="0.5"/>
  <pageSetup scale="60" orientation="portrait" r:id="rId1"/>
  <headerFooter alignWithMargins="0"/>
  <ignoredErrors>
    <ignoredError sqref="J69:J7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7"/>
  <sheetViews>
    <sheetView topLeftCell="A2" zoomScaleNormal="100" workbookViewId="0">
      <selection activeCell="N80" sqref="N80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218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137">
        <v>400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36"/>
      <c r="D5" s="136"/>
      <c r="E5" s="136"/>
      <c r="F5" s="25"/>
      <c r="G5" s="136"/>
      <c r="H5" s="136"/>
      <c r="I5" s="136"/>
      <c r="J5" s="58"/>
      <c r="K5" s="12"/>
      <c r="L5" s="58"/>
      <c r="M5" s="13"/>
    </row>
    <row r="6" spans="1:16" x14ac:dyDescent="0.25">
      <c r="A6" s="15"/>
      <c r="B6" s="21" t="s">
        <v>24</v>
      </c>
      <c r="C6" s="136"/>
      <c r="D6" s="136"/>
      <c r="E6" s="136"/>
      <c r="F6" s="25"/>
      <c r="G6" s="136"/>
      <c r="H6" s="136"/>
      <c r="I6" s="136"/>
      <c r="J6" s="58"/>
      <c r="K6" s="12"/>
      <c r="L6" s="58"/>
      <c r="M6" s="13"/>
    </row>
    <row r="7" spans="1:16" x14ac:dyDescent="0.25">
      <c r="A7" s="15"/>
      <c r="B7" s="135" t="s">
        <v>219</v>
      </c>
      <c r="C7" s="136"/>
      <c r="D7" s="96">
        <v>200</v>
      </c>
      <c r="E7" s="136"/>
      <c r="F7" s="2" t="s">
        <v>37</v>
      </c>
      <c r="G7" s="98"/>
      <c r="H7" s="96">
        <v>4.25</v>
      </c>
      <c r="I7" s="136"/>
      <c r="J7" s="79">
        <f>L7*$L$1</f>
        <v>340000</v>
      </c>
      <c r="K7" s="12"/>
      <c r="L7" s="54">
        <f>D7*H7</f>
        <v>850</v>
      </c>
      <c r="M7" s="13"/>
      <c r="N7" s="45"/>
    </row>
    <row r="8" spans="1:16" x14ac:dyDescent="0.25">
      <c r="A8" s="15"/>
      <c r="B8" s="135"/>
      <c r="C8" s="136"/>
      <c r="D8" s="100"/>
      <c r="E8" s="98"/>
      <c r="F8" s="99"/>
      <c r="G8" s="98"/>
      <c r="H8" s="100"/>
      <c r="I8" s="136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35"/>
      <c r="C9" s="136"/>
      <c r="D9" s="100"/>
      <c r="E9" s="98"/>
      <c r="F9" s="99"/>
      <c r="G9" s="98"/>
      <c r="H9" s="100"/>
      <c r="I9" s="136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36"/>
      <c r="D10" s="101"/>
      <c r="E10" s="98"/>
      <c r="F10" s="102"/>
      <c r="G10" s="98"/>
      <c r="H10" s="101"/>
      <c r="I10" s="136"/>
      <c r="J10" s="71">
        <f>SUM(J7:J9)</f>
        <v>340000</v>
      </c>
      <c r="K10" s="43"/>
      <c r="L10" s="59">
        <f>SUM(L7:L9)</f>
        <v>850</v>
      </c>
      <c r="M10" s="13"/>
      <c r="N10" s="45"/>
    </row>
    <row r="11" spans="1:16" ht="7.5" customHeight="1" x14ac:dyDescent="0.25">
      <c r="A11" s="15"/>
      <c r="B11" s="136"/>
      <c r="C11" s="136"/>
      <c r="D11" s="103"/>
      <c r="E11" s="98"/>
      <c r="F11" s="104"/>
      <c r="G11" s="98"/>
      <c r="H11" s="103"/>
      <c r="I11" s="136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36"/>
      <c r="D12" s="103"/>
      <c r="E12" s="98"/>
      <c r="F12" s="104"/>
      <c r="G12" s="98"/>
      <c r="H12" s="103"/>
      <c r="I12" s="136"/>
      <c r="J12" s="58"/>
      <c r="K12" s="12"/>
      <c r="L12" s="54"/>
      <c r="M12" s="13"/>
    </row>
    <row r="13" spans="1:16" ht="7.5" customHeight="1" x14ac:dyDescent="0.25">
      <c r="A13" s="15"/>
      <c r="B13" s="136"/>
      <c r="C13" s="136"/>
      <c r="D13" s="103"/>
      <c r="E13" s="98"/>
      <c r="F13" s="104"/>
      <c r="G13" s="98"/>
      <c r="H13" s="103"/>
      <c r="I13" s="136"/>
      <c r="J13" s="58"/>
      <c r="K13" s="12"/>
      <c r="L13" s="54"/>
      <c r="M13" s="13"/>
    </row>
    <row r="14" spans="1:16" x14ac:dyDescent="0.25">
      <c r="A14" s="15"/>
      <c r="B14" s="16" t="s">
        <v>22</v>
      </c>
      <c r="C14" s="136"/>
      <c r="D14" s="103"/>
      <c r="E14" s="98"/>
      <c r="F14" s="104"/>
      <c r="G14" s="98"/>
      <c r="H14" s="103"/>
      <c r="I14" s="136"/>
      <c r="J14" s="76">
        <f t="shared" ref="J14:J67" si="0">L14*$L$1</f>
        <v>52000</v>
      </c>
      <c r="K14" s="43"/>
      <c r="L14" s="77">
        <f>SUM(L15:L16)</f>
        <v>130</v>
      </c>
      <c r="M14" s="13"/>
    </row>
    <row r="15" spans="1:16" x14ac:dyDescent="0.25">
      <c r="A15" s="15"/>
      <c r="B15" s="135" t="s">
        <v>220</v>
      </c>
      <c r="C15" s="136"/>
      <c r="D15" s="88">
        <v>0.5</v>
      </c>
      <c r="E15" s="136"/>
      <c r="F15" s="2" t="s">
        <v>221</v>
      </c>
      <c r="G15" s="98"/>
      <c r="H15" s="96">
        <v>260</v>
      </c>
      <c r="I15" s="136"/>
      <c r="J15" s="79">
        <f t="shared" si="0"/>
        <v>52000</v>
      </c>
      <c r="K15" s="12"/>
      <c r="L15" s="60">
        <f>D15*H15</f>
        <v>130</v>
      </c>
      <c r="M15" s="13"/>
    </row>
    <row r="16" spans="1:16" x14ac:dyDescent="0.25">
      <c r="A16" s="15"/>
      <c r="B16" s="135"/>
      <c r="C16" s="136"/>
      <c r="D16" s="100"/>
      <c r="E16" s="98"/>
      <c r="F16" s="99"/>
      <c r="G16" s="98"/>
      <c r="H16" s="100"/>
      <c r="I16" s="13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36"/>
      <c r="C17" s="136"/>
      <c r="D17" s="103"/>
      <c r="E17" s="98"/>
      <c r="F17" s="104"/>
      <c r="G17" s="98"/>
      <c r="H17" s="103"/>
      <c r="I17" s="136"/>
      <c r="J17" s="58"/>
      <c r="K17" s="12"/>
      <c r="L17" s="54"/>
      <c r="M17" s="13"/>
    </row>
    <row r="18" spans="1:13" x14ac:dyDescent="0.25">
      <c r="A18" s="15"/>
      <c r="B18" s="16" t="s">
        <v>21</v>
      </c>
      <c r="C18" s="136"/>
      <c r="D18" s="103"/>
      <c r="E18" s="98"/>
      <c r="F18" s="104"/>
      <c r="G18" s="98"/>
      <c r="H18" s="103"/>
      <c r="I18" s="136"/>
      <c r="J18" s="76">
        <f t="shared" si="0"/>
        <v>22960</v>
      </c>
      <c r="K18" s="43"/>
      <c r="L18" s="77">
        <f>SUM(L19:L25)</f>
        <v>57.4</v>
      </c>
      <c r="M18" s="13"/>
    </row>
    <row r="19" spans="1:13" x14ac:dyDescent="0.25">
      <c r="A19" s="15"/>
      <c r="B19" s="135" t="s">
        <v>39</v>
      </c>
      <c r="C19" s="136"/>
      <c r="D19" s="88">
        <v>45</v>
      </c>
      <c r="E19" s="136"/>
      <c r="F19" s="2" t="s">
        <v>38</v>
      </c>
      <c r="G19" s="136"/>
      <c r="H19" s="96">
        <v>0.4</v>
      </c>
      <c r="I19" s="136"/>
      <c r="J19" s="79">
        <f t="shared" si="0"/>
        <v>7200</v>
      </c>
      <c r="K19" s="12"/>
      <c r="L19" s="60">
        <f t="shared" ref="L19:L25" si="1">D19*H19</f>
        <v>18</v>
      </c>
      <c r="M19" s="13"/>
    </row>
    <row r="20" spans="1:13" x14ac:dyDescent="0.25">
      <c r="A20" s="15"/>
      <c r="B20" s="135" t="s">
        <v>40</v>
      </c>
      <c r="C20" s="136"/>
      <c r="D20" s="88">
        <v>30</v>
      </c>
      <c r="E20" s="136"/>
      <c r="F20" s="2" t="s">
        <v>38</v>
      </c>
      <c r="G20" s="136"/>
      <c r="H20" s="96">
        <v>0.38</v>
      </c>
      <c r="I20" s="136"/>
      <c r="J20" s="79">
        <f t="shared" si="0"/>
        <v>4560</v>
      </c>
      <c r="K20" s="12"/>
      <c r="L20" s="60">
        <f t="shared" si="1"/>
        <v>11.4</v>
      </c>
      <c r="M20" s="13"/>
    </row>
    <row r="21" spans="1:13" x14ac:dyDescent="0.25">
      <c r="A21" s="15"/>
      <c r="B21" s="135" t="s">
        <v>90</v>
      </c>
      <c r="C21" s="136"/>
      <c r="D21" s="88">
        <v>50</v>
      </c>
      <c r="E21" s="136"/>
      <c r="F21" s="2" t="s">
        <v>38</v>
      </c>
      <c r="G21" s="136"/>
      <c r="H21" s="96">
        <v>0.31</v>
      </c>
      <c r="I21" s="136"/>
      <c r="J21" s="79">
        <f t="shared" si="0"/>
        <v>6200</v>
      </c>
      <c r="K21" s="12"/>
      <c r="L21" s="61">
        <f t="shared" si="1"/>
        <v>15.5</v>
      </c>
      <c r="M21" s="13"/>
    </row>
    <row r="22" spans="1:13" x14ac:dyDescent="0.25">
      <c r="A22" s="15"/>
      <c r="B22" s="135" t="s">
        <v>62</v>
      </c>
      <c r="C22" s="136"/>
      <c r="D22" s="88">
        <v>25</v>
      </c>
      <c r="E22" s="136"/>
      <c r="F22" s="2" t="s">
        <v>38</v>
      </c>
      <c r="G22" s="136"/>
      <c r="H22" s="96">
        <v>0.5</v>
      </c>
      <c r="I22" s="136"/>
      <c r="J22" s="79">
        <f t="shared" si="0"/>
        <v>5000</v>
      </c>
      <c r="K22" s="12"/>
      <c r="L22" s="61">
        <f t="shared" si="1"/>
        <v>12.5</v>
      </c>
      <c r="M22" s="13"/>
    </row>
    <row r="23" spans="1:13" x14ac:dyDescent="0.25">
      <c r="A23" s="15"/>
      <c r="B23" s="135"/>
      <c r="C23" s="136"/>
      <c r="D23" s="88"/>
      <c r="E23" s="136"/>
      <c r="F23" s="2"/>
      <c r="G23" s="136"/>
      <c r="H23" s="88"/>
      <c r="I23" s="13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35"/>
      <c r="C24" s="136"/>
      <c r="D24" s="88"/>
      <c r="E24" s="136"/>
      <c r="F24" s="2"/>
      <c r="G24" s="136"/>
      <c r="H24" s="88"/>
      <c r="I24" s="13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35"/>
      <c r="C25" s="136"/>
      <c r="D25" s="88"/>
      <c r="E25" s="136"/>
      <c r="F25" s="2"/>
      <c r="G25" s="136"/>
      <c r="H25" s="88"/>
      <c r="I25" s="13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36"/>
      <c r="C26" s="136"/>
      <c r="D26" s="90"/>
      <c r="E26" s="136"/>
      <c r="F26" s="25"/>
      <c r="G26" s="136"/>
      <c r="H26" s="90"/>
      <c r="I26" s="136"/>
      <c r="J26" s="58"/>
      <c r="K26" s="12"/>
      <c r="L26" s="62"/>
      <c r="M26" s="13"/>
    </row>
    <row r="27" spans="1:13" x14ac:dyDescent="0.25">
      <c r="A27" s="15"/>
      <c r="B27" s="16" t="s">
        <v>76</v>
      </c>
      <c r="C27" s="136"/>
      <c r="D27" s="90"/>
      <c r="E27" s="136"/>
      <c r="F27" s="25"/>
      <c r="G27" s="136"/>
      <c r="H27" s="90"/>
      <c r="I27" s="136"/>
      <c r="J27" s="76">
        <f t="shared" si="0"/>
        <v>3440</v>
      </c>
      <c r="K27" s="43"/>
      <c r="L27" s="78">
        <f>SUM(L28:L31)</f>
        <v>8.6</v>
      </c>
      <c r="M27" s="13"/>
    </row>
    <row r="28" spans="1:13" x14ac:dyDescent="0.25">
      <c r="A28" s="15"/>
      <c r="B28" s="135" t="s">
        <v>156</v>
      </c>
      <c r="C28" s="136"/>
      <c r="D28" s="88">
        <v>40</v>
      </c>
      <c r="E28" s="136"/>
      <c r="F28" s="2" t="s">
        <v>64</v>
      </c>
      <c r="G28" s="136"/>
      <c r="H28" s="96">
        <v>0.18</v>
      </c>
      <c r="I28" s="136"/>
      <c r="J28" s="79">
        <f t="shared" si="0"/>
        <v>2879.9999999999995</v>
      </c>
      <c r="K28" s="12"/>
      <c r="L28" s="61">
        <f t="shared" ref="L28:L31" si="2">D28*H28</f>
        <v>7.1999999999999993</v>
      </c>
      <c r="M28" s="13"/>
    </row>
    <row r="29" spans="1:13" x14ac:dyDescent="0.25">
      <c r="A29" s="15"/>
      <c r="B29" s="135" t="s">
        <v>157</v>
      </c>
      <c r="C29" s="136"/>
      <c r="D29" s="88">
        <v>2</v>
      </c>
      <c r="E29" s="136"/>
      <c r="F29" s="2" t="s">
        <v>38</v>
      </c>
      <c r="G29" s="136"/>
      <c r="H29" s="96">
        <v>0.7</v>
      </c>
      <c r="I29" s="136"/>
      <c r="J29" s="79">
        <f t="shared" si="0"/>
        <v>560</v>
      </c>
      <c r="K29" s="12"/>
      <c r="L29" s="61">
        <f t="shared" si="2"/>
        <v>1.4</v>
      </c>
      <c r="M29" s="13"/>
    </row>
    <row r="30" spans="1:13" x14ac:dyDescent="0.25">
      <c r="A30" s="15"/>
      <c r="B30" s="135"/>
      <c r="C30" s="136"/>
      <c r="D30" s="88"/>
      <c r="E30" s="136"/>
      <c r="F30" s="2"/>
      <c r="G30" s="136"/>
      <c r="H30" s="96"/>
      <c r="I30" s="136"/>
      <c r="J30" s="79">
        <f t="shared" si="0"/>
        <v>0</v>
      </c>
      <c r="K30" s="12"/>
      <c r="L30" s="61">
        <f t="shared" si="2"/>
        <v>0</v>
      </c>
      <c r="M30" s="13"/>
    </row>
    <row r="31" spans="1:13" s="44" customFormat="1" x14ac:dyDescent="0.25">
      <c r="A31" s="15"/>
      <c r="B31" s="135"/>
      <c r="C31" s="136"/>
      <c r="D31" s="88"/>
      <c r="E31" s="98"/>
      <c r="F31" s="2"/>
      <c r="G31" s="136"/>
      <c r="H31" s="88"/>
      <c r="I31" s="136"/>
      <c r="J31" s="79">
        <f t="shared" si="0"/>
        <v>0</v>
      </c>
      <c r="K31" s="12"/>
      <c r="L31" s="61">
        <f t="shared" si="2"/>
        <v>0</v>
      </c>
      <c r="M31" s="13"/>
    </row>
    <row r="32" spans="1:13" s="44" customFormat="1" ht="7.5" customHeight="1" x14ac:dyDescent="0.25">
      <c r="A32" s="15"/>
      <c r="B32" s="136"/>
      <c r="C32" s="136"/>
      <c r="D32" s="103"/>
      <c r="E32" s="98"/>
      <c r="F32" s="104"/>
      <c r="G32" s="98"/>
      <c r="H32" s="103"/>
      <c r="I32" s="136"/>
      <c r="J32" s="58"/>
      <c r="K32" s="12"/>
      <c r="L32" s="62"/>
      <c r="M32" s="13"/>
    </row>
    <row r="33" spans="1:13" s="44" customFormat="1" x14ac:dyDescent="0.25">
      <c r="A33" s="15"/>
      <c r="B33" s="16" t="s">
        <v>77</v>
      </c>
      <c r="C33" s="136"/>
      <c r="D33" s="103"/>
      <c r="E33" s="98"/>
      <c r="F33" s="104"/>
      <c r="G33" s="98"/>
      <c r="H33" s="103"/>
      <c r="I33" s="136"/>
      <c r="J33" s="76">
        <f t="shared" si="0"/>
        <v>48500</v>
      </c>
      <c r="K33" s="43"/>
      <c r="L33" s="78">
        <f>SUM(L34:L38)</f>
        <v>121.25</v>
      </c>
      <c r="M33" s="13"/>
    </row>
    <row r="34" spans="1:13" s="44" customFormat="1" x14ac:dyDescent="0.25">
      <c r="A34" s="15"/>
      <c r="B34" s="135" t="s">
        <v>203</v>
      </c>
      <c r="C34" s="136"/>
      <c r="D34" s="88">
        <v>12</v>
      </c>
      <c r="E34" s="136"/>
      <c r="F34" s="2" t="s">
        <v>105</v>
      </c>
      <c r="G34" s="98"/>
      <c r="H34" s="96">
        <v>3</v>
      </c>
      <c r="I34" s="136"/>
      <c r="J34" s="79">
        <f t="shared" si="0"/>
        <v>14400</v>
      </c>
      <c r="K34" s="12"/>
      <c r="L34" s="61">
        <f>D34*H34</f>
        <v>36</v>
      </c>
      <c r="M34" s="13"/>
    </row>
    <row r="35" spans="1:13" s="44" customFormat="1" x14ac:dyDescent="0.25">
      <c r="A35" s="15"/>
      <c r="B35" s="135" t="s">
        <v>67</v>
      </c>
      <c r="C35" s="136"/>
      <c r="D35" s="88">
        <v>1</v>
      </c>
      <c r="E35" s="136"/>
      <c r="F35" s="2" t="s">
        <v>42</v>
      </c>
      <c r="G35" s="98"/>
      <c r="H35" s="96">
        <v>7.25</v>
      </c>
      <c r="I35" s="136"/>
      <c r="J35" s="79">
        <f t="shared" ref="J35" si="3">L35*$L$1</f>
        <v>2900</v>
      </c>
      <c r="K35" s="12"/>
      <c r="L35" s="61">
        <f>D35*H35</f>
        <v>7.25</v>
      </c>
      <c r="M35" s="13"/>
    </row>
    <row r="36" spans="1:13" s="44" customFormat="1" x14ac:dyDescent="0.25">
      <c r="A36" s="15"/>
      <c r="B36" s="135" t="s">
        <v>215</v>
      </c>
      <c r="C36" s="136"/>
      <c r="D36" s="88">
        <v>1</v>
      </c>
      <c r="E36" s="136"/>
      <c r="F36" s="2" t="s">
        <v>42</v>
      </c>
      <c r="G36" s="136"/>
      <c r="H36" s="96">
        <v>42</v>
      </c>
      <c r="I36" s="136"/>
      <c r="J36" s="79">
        <f t="shared" si="0"/>
        <v>16800</v>
      </c>
      <c r="K36" s="12"/>
      <c r="L36" s="61">
        <f>D36*H36</f>
        <v>42</v>
      </c>
      <c r="M36" s="13"/>
    </row>
    <row r="37" spans="1:13" s="44" customFormat="1" x14ac:dyDescent="0.25">
      <c r="A37" s="15"/>
      <c r="B37" s="135" t="s">
        <v>222</v>
      </c>
      <c r="C37" s="136"/>
      <c r="D37" s="88">
        <v>200</v>
      </c>
      <c r="E37" s="136"/>
      <c r="F37" s="2" t="s">
        <v>37</v>
      </c>
      <c r="G37" s="136"/>
      <c r="H37" s="88">
        <v>0.18</v>
      </c>
      <c r="I37" s="136"/>
      <c r="J37" s="79">
        <f t="shared" si="0"/>
        <v>14400</v>
      </c>
      <c r="K37" s="12"/>
      <c r="L37" s="61">
        <f>D37*H37</f>
        <v>36</v>
      </c>
      <c r="M37" s="13"/>
    </row>
    <row r="38" spans="1:13" s="44" customFormat="1" x14ac:dyDescent="0.25">
      <c r="A38" s="15"/>
      <c r="B38" s="135"/>
      <c r="C38" s="136"/>
      <c r="D38" s="88"/>
      <c r="E38" s="136"/>
      <c r="F38" s="2"/>
      <c r="G38" s="136"/>
      <c r="H38" s="88"/>
      <c r="I38" s="136"/>
      <c r="J38" s="79">
        <f t="shared" si="0"/>
        <v>0</v>
      </c>
      <c r="K38" s="12"/>
      <c r="L38" s="61">
        <f>D38*H38</f>
        <v>0</v>
      </c>
      <c r="M38" s="13"/>
    </row>
    <row r="39" spans="1:13" s="44" customFormat="1" ht="7.5" customHeight="1" x14ac:dyDescent="0.25">
      <c r="A39" s="15"/>
      <c r="B39" s="136"/>
      <c r="C39" s="136"/>
      <c r="D39" s="103"/>
      <c r="E39" s="98"/>
      <c r="F39" s="104"/>
      <c r="G39" s="98"/>
      <c r="H39" s="103"/>
      <c r="I39" s="136"/>
      <c r="J39" s="58"/>
      <c r="K39" s="12"/>
      <c r="L39" s="62"/>
      <c r="M39" s="13"/>
    </row>
    <row r="40" spans="1:13" s="44" customFormat="1" x14ac:dyDescent="0.25">
      <c r="A40" s="15"/>
      <c r="B40" s="16" t="s">
        <v>92</v>
      </c>
      <c r="C40" s="136"/>
      <c r="D40" s="103"/>
      <c r="E40" s="98"/>
      <c r="F40" s="104"/>
      <c r="G40" s="98"/>
      <c r="H40" s="103"/>
      <c r="I40" s="136"/>
      <c r="J40" s="76">
        <f t="shared" ref="J40:J43" si="4">L40*$L$1</f>
        <v>50616</v>
      </c>
      <c r="K40" s="78"/>
      <c r="L40" s="78">
        <f>SUM(L41:L43)</f>
        <v>126.53999999999999</v>
      </c>
      <c r="M40" s="13"/>
    </row>
    <row r="41" spans="1:13" s="44" customFormat="1" x14ac:dyDescent="0.25">
      <c r="A41" s="15"/>
      <c r="B41" s="135" t="s">
        <v>93</v>
      </c>
      <c r="C41" s="136"/>
      <c r="D41" s="88">
        <v>32</v>
      </c>
      <c r="E41" s="136"/>
      <c r="F41" s="2" t="s">
        <v>96</v>
      </c>
      <c r="G41" s="98"/>
      <c r="H41" s="96">
        <v>1.94</v>
      </c>
      <c r="I41" s="136"/>
      <c r="J41" s="79">
        <f t="shared" si="4"/>
        <v>24832</v>
      </c>
      <c r="K41" s="12"/>
      <c r="L41" s="61">
        <f>D41*H41</f>
        <v>62.08</v>
      </c>
      <c r="M41" s="13"/>
    </row>
    <row r="42" spans="1:13" s="44" customFormat="1" x14ac:dyDescent="0.25">
      <c r="A42" s="15"/>
      <c r="B42" s="135" t="s">
        <v>94</v>
      </c>
      <c r="C42" s="136"/>
      <c r="D42" s="88">
        <v>1</v>
      </c>
      <c r="E42" s="136"/>
      <c r="F42" s="2" t="s">
        <v>97</v>
      </c>
      <c r="G42" s="98"/>
      <c r="H42" s="96">
        <v>47.5</v>
      </c>
      <c r="I42" s="136"/>
      <c r="J42" s="79">
        <f t="shared" si="4"/>
        <v>19000</v>
      </c>
      <c r="K42" s="12"/>
      <c r="L42" s="61">
        <f>D42*H42</f>
        <v>47.5</v>
      </c>
      <c r="M42" s="13"/>
    </row>
    <row r="43" spans="1:13" s="44" customFormat="1" x14ac:dyDescent="0.25">
      <c r="A43" s="15"/>
      <c r="B43" s="135" t="s">
        <v>95</v>
      </c>
      <c r="C43" s="136"/>
      <c r="D43" s="88">
        <v>32</v>
      </c>
      <c r="E43" s="136"/>
      <c r="F43" s="2" t="s">
        <v>96</v>
      </c>
      <c r="G43" s="98"/>
      <c r="H43" s="96">
        <v>0.53</v>
      </c>
      <c r="I43" s="136"/>
      <c r="J43" s="79">
        <f t="shared" si="4"/>
        <v>6784</v>
      </c>
      <c r="K43" s="12"/>
      <c r="L43" s="61">
        <f>D43*H43</f>
        <v>16.96</v>
      </c>
      <c r="M43" s="13"/>
    </row>
    <row r="44" spans="1:13" s="44" customFormat="1" ht="7.5" customHeight="1" x14ac:dyDescent="0.25">
      <c r="A44" s="15"/>
      <c r="B44" s="136"/>
      <c r="C44" s="136"/>
      <c r="D44" s="103"/>
      <c r="E44" s="98"/>
      <c r="F44" s="104"/>
      <c r="G44" s="98"/>
      <c r="H44" s="103"/>
      <c r="I44" s="136"/>
      <c r="J44" s="58"/>
      <c r="K44" s="12"/>
      <c r="L44" s="62"/>
      <c r="M44" s="13"/>
    </row>
    <row r="45" spans="1:13" s="44" customFormat="1" x14ac:dyDescent="0.25">
      <c r="A45" s="15"/>
      <c r="B45" s="16" t="s">
        <v>20</v>
      </c>
      <c r="C45" s="136"/>
      <c r="D45" s="103"/>
      <c r="E45" s="98"/>
      <c r="F45" s="104"/>
      <c r="G45" s="98"/>
      <c r="H45" s="103"/>
      <c r="I45" s="136"/>
      <c r="J45" s="76">
        <f t="shared" si="0"/>
        <v>15053.800000000001</v>
      </c>
      <c r="K45" s="43"/>
      <c r="L45" s="78">
        <f>SUM(L46:L50)</f>
        <v>37.634500000000003</v>
      </c>
      <c r="M45" s="13"/>
    </row>
    <row r="46" spans="1:13" s="44" customFormat="1" x14ac:dyDescent="0.25">
      <c r="A46" s="15"/>
      <c r="B46" s="135" t="s">
        <v>43</v>
      </c>
      <c r="C46" s="136"/>
      <c r="D46" s="88">
        <v>2.5099999999999998</v>
      </c>
      <c r="E46" s="136"/>
      <c r="F46" s="2" t="s">
        <v>48</v>
      </c>
      <c r="G46" s="98"/>
      <c r="H46" s="96">
        <v>2.4500000000000002</v>
      </c>
      <c r="I46" s="136"/>
      <c r="J46" s="79">
        <f t="shared" si="0"/>
        <v>2459.7999999999997</v>
      </c>
      <c r="K46" s="12"/>
      <c r="L46" s="61">
        <f>D46*H46</f>
        <v>6.1494999999999997</v>
      </c>
      <c r="M46" s="13"/>
    </row>
    <row r="47" spans="1:13" s="44" customFormat="1" x14ac:dyDescent="0.25">
      <c r="A47" s="15"/>
      <c r="B47" s="135" t="s">
        <v>44</v>
      </c>
      <c r="C47" s="136"/>
      <c r="D47" s="88">
        <v>7</v>
      </c>
      <c r="E47" s="136"/>
      <c r="F47" s="2" t="s">
        <v>48</v>
      </c>
      <c r="G47" s="98"/>
      <c r="H47" s="96">
        <v>2.15</v>
      </c>
      <c r="I47" s="136"/>
      <c r="J47" s="79">
        <f t="shared" si="0"/>
        <v>6020</v>
      </c>
      <c r="K47" s="12"/>
      <c r="L47" s="61">
        <f>D47*H47</f>
        <v>15.049999999999999</v>
      </c>
      <c r="M47" s="13"/>
    </row>
    <row r="48" spans="1:13" s="44" customFormat="1" x14ac:dyDescent="0.25">
      <c r="A48" s="15"/>
      <c r="B48" s="135" t="s">
        <v>45</v>
      </c>
      <c r="C48" s="136"/>
      <c r="D48" s="88">
        <v>0.14000000000000001</v>
      </c>
      <c r="E48" s="136"/>
      <c r="F48" s="2" t="s">
        <v>48</v>
      </c>
      <c r="G48" s="98"/>
      <c r="H48" s="96">
        <v>2.75</v>
      </c>
      <c r="I48" s="136"/>
      <c r="J48" s="79">
        <f t="shared" si="0"/>
        <v>154</v>
      </c>
      <c r="K48" s="12"/>
      <c r="L48" s="61">
        <f>D48*H48</f>
        <v>0.38500000000000001</v>
      </c>
      <c r="M48" s="13"/>
    </row>
    <row r="49" spans="1:15" s="44" customFormat="1" x14ac:dyDescent="0.25">
      <c r="A49" s="15"/>
      <c r="B49" s="135" t="s">
        <v>46</v>
      </c>
      <c r="C49" s="136"/>
      <c r="D49" s="88">
        <v>1</v>
      </c>
      <c r="E49" s="136"/>
      <c r="F49" s="2" t="s">
        <v>49</v>
      </c>
      <c r="G49" s="98"/>
      <c r="H49" s="96">
        <v>3.24</v>
      </c>
      <c r="I49" s="136"/>
      <c r="J49" s="79">
        <f>L49*$L$1</f>
        <v>1296</v>
      </c>
      <c r="K49" s="12"/>
      <c r="L49" s="61">
        <f>D49*H49</f>
        <v>3.24</v>
      </c>
      <c r="M49" s="13"/>
    </row>
    <row r="50" spans="1:15" s="44" customFormat="1" x14ac:dyDescent="0.25">
      <c r="A50" s="15"/>
      <c r="B50" s="135" t="s">
        <v>47</v>
      </c>
      <c r="C50" s="136"/>
      <c r="D50" s="88">
        <v>1</v>
      </c>
      <c r="E50" s="136"/>
      <c r="F50" s="2" t="s">
        <v>49</v>
      </c>
      <c r="G50" s="98"/>
      <c r="H50" s="96">
        <v>12.81</v>
      </c>
      <c r="I50" s="136"/>
      <c r="J50" s="79">
        <f t="shared" si="0"/>
        <v>5124</v>
      </c>
      <c r="K50" s="12"/>
      <c r="L50" s="61">
        <f>D50*H50</f>
        <v>12.81</v>
      </c>
      <c r="M50" s="13"/>
    </row>
    <row r="51" spans="1:15" s="44" customFormat="1" ht="7.5" customHeight="1" x14ac:dyDescent="0.25">
      <c r="A51" s="15"/>
      <c r="B51" s="32"/>
      <c r="C51" s="136"/>
      <c r="D51" s="101"/>
      <c r="E51" s="98"/>
      <c r="F51" s="102"/>
      <c r="G51" s="98"/>
      <c r="H51" s="101"/>
      <c r="I51" s="136"/>
      <c r="J51" s="58"/>
      <c r="K51" s="12"/>
      <c r="L51" s="62"/>
      <c r="M51" s="13"/>
    </row>
    <row r="52" spans="1:15" s="44" customFormat="1" x14ac:dyDescent="0.25">
      <c r="A52" s="15"/>
      <c r="B52" s="16" t="s">
        <v>19</v>
      </c>
      <c r="C52" s="136"/>
      <c r="D52" s="103"/>
      <c r="E52" s="98"/>
      <c r="F52" s="104"/>
      <c r="G52" s="98"/>
      <c r="H52" s="103"/>
      <c r="I52" s="136"/>
      <c r="J52" s="76">
        <f t="shared" si="0"/>
        <v>36077.799999999988</v>
      </c>
      <c r="K52" s="43"/>
      <c r="L52" s="78">
        <f>SUM(L53:L56)</f>
        <v>90.194499999999977</v>
      </c>
      <c r="M52" s="13"/>
    </row>
    <row r="53" spans="1:15" s="44" customFormat="1" x14ac:dyDescent="0.25">
      <c r="A53" s="15"/>
      <c r="B53" s="135" t="s">
        <v>50</v>
      </c>
      <c r="C53" s="136"/>
      <c r="D53" s="88">
        <v>2.0099999999999998</v>
      </c>
      <c r="E53" s="136"/>
      <c r="F53" s="2" t="s">
        <v>51</v>
      </c>
      <c r="G53" s="136"/>
      <c r="H53" s="96">
        <v>19.7</v>
      </c>
      <c r="I53" s="136"/>
      <c r="J53" s="79">
        <f t="shared" si="0"/>
        <v>15838.799999999997</v>
      </c>
      <c r="K53" s="12"/>
      <c r="L53" s="61">
        <f>D53*H53</f>
        <v>39.596999999999994</v>
      </c>
      <c r="M53" s="13"/>
    </row>
    <row r="54" spans="1:15" s="44" customFormat="1" x14ac:dyDescent="0.25">
      <c r="A54" s="15"/>
      <c r="B54" s="135" t="s">
        <v>91</v>
      </c>
      <c r="C54" s="136"/>
      <c r="D54" s="88">
        <v>1.28</v>
      </c>
      <c r="E54" s="136"/>
      <c r="F54" s="2" t="s">
        <v>51</v>
      </c>
      <c r="G54" s="136"/>
      <c r="H54" s="96">
        <v>19.7</v>
      </c>
      <c r="I54" s="136"/>
      <c r="J54" s="79">
        <f t="shared" si="0"/>
        <v>10086.4</v>
      </c>
      <c r="K54" s="12"/>
      <c r="L54" s="61">
        <f>D54*H54</f>
        <v>25.216000000000001</v>
      </c>
      <c r="M54" s="13"/>
    </row>
    <row r="55" spans="1:15" s="44" customFormat="1" x14ac:dyDescent="0.25">
      <c r="A55" s="15"/>
      <c r="B55" s="135" t="s">
        <v>66</v>
      </c>
      <c r="C55" s="136"/>
      <c r="D55" s="88">
        <v>0.56999999999999995</v>
      </c>
      <c r="E55" s="136"/>
      <c r="F55" s="2" t="s">
        <v>51</v>
      </c>
      <c r="G55" s="136"/>
      <c r="H55" s="96">
        <v>11.35</v>
      </c>
      <c r="I55" s="136"/>
      <c r="J55" s="79">
        <f t="shared" ref="J55" si="5">L55*$L$1</f>
        <v>2587.7999999999997</v>
      </c>
      <c r="K55" s="12"/>
      <c r="L55" s="61">
        <f>D55*H55</f>
        <v>6.4694999999999991</v>
      </c>
      <c r="M55" s="13"/>
    </row>
    <row r="56" spans="1:15" s="44" customFormat="1" x14ac:dyDescent="0.25">
      <c r="A56" s="15"/>
      <c r="B56" s="135" t="s">
        <v>163</v>
      </c>
      <c r="C56" s="136"/>
      <c r="D56" s="88">
        <v>0.96</v>
      </c>
      <c r="E56" s="136"/>
      <c r="F56" s="2" t="s">
        <v>51</v>
      </c>
      <c r="G56" s="136"/>
      <c r="H56" s="88">
        <v>19.7</v>
      </c>
      <c r="I56" s="136"/>
      <c r="J56" s="79">
        <f t="shared" si="0"/>
        <v>7564.7999999999993</v>
      </c>
      <c r="K56" s="12"/>
      <c r="L56" s="61">
        <f>D56*H56</f>
        <v>18.911999999999999</v>
      </c>
      <c r="M56" s="13"/>
    </row>
    <row r="57" spans="1:15" s="44" customFormat="1" ht="7.5" customHeight="1" x14ac:dyDescent="0.25">
      <c r="A57" s="15"/>
      <c r="B57" s="32"/>
      <c r="C57" s="136"/>
      <c r="D57" s="101"/>
      <c r="E57" s="98"/>
      <c r="F57" s="102"/>
      <c r="G57" s="98"/>
      <c r="H57" s="101"/>
      <c r="I57" s="136"/>
      <c r="J57" s="58"/>
      <c r="K57" s="12"/>
      <c r="L57" s="62"/>
      <c r="M57" s="13"/>
    </row>
    <row r="58" spans="1:15" s="44" customFormat="1" x14ac:dyDescent="0.25">
      <c r="A58" s="15"/>
      <c r="B58" s="16" t="s">
        <v>18</v>
      </c>
      <c r="C58" s="136"/>
      <c r="D58" s="103"/>
      <c r="E58" s="98"/>
      <c r="F58" s="104"/>
      <c r="G58" s="98"/>
      <c r="H58" s="103"/>
      <c r="I58" s="136"/>
      <c r="J58" s="76">
        <f t="shared" si="0"/>
        <v>8000</v>
      </c>
      <c r="K58" s="43"/>
      <c r="L58" s="78">
        <f>SUM(L59:L60)</f>
        <v>20</v>
      </c>
      <c r="M58" s="13"/>
    </row>
    <row r="59" spans="1:15" s="44" customFormat="1" x14ac:dyDescent="0.25">
      <c r="A59" s="15"/>
      <c r="B59" s="135" t="s">
        <v>58</v>
      </c>
      <c r="C59" s="136"/>
      <c r="D59" s="88">
        <v>1</v>
      </c>
      <c r="E59" s="136"/>
      <c r="F59" s="2" t="s">
        <v>42</v>
      </c>
      <c r="G59" s="98"/>
      <c r="H59" s="96">
        <v>20</v>
      </c>
      <c r="I59" s="136"/>
      <c r="J59" s="79">
        <f t="shared" si="0"/>
        <v>8000</v>
      </c>
      <c r="K59" s="12"/>
      <c r="L59" s="61">
        <f>D59*H59</f>
        <v>20</v>
      </c>
      <c r="M59" s="13"/>
    </row>
    <row r="60" spans="1:15" s="44" customFormat="1" x14ac:dyDescent="0.25">
      <c r="A60" s="15"/>
      <c r="B60" s="135"/>
      <c r="C60" s="136"/>
      <c r="D60" s="88"/>
      <c r="E60" s="98"/>
      <c r="F60" s="2"/>
      <c r="G60" s="136"/>
      <c r="H60" s="88"/>
      <c r="I60" s="136"/>
      <c r="J60" s="79">
        <f t="shared" si="0"/>
        <v>0</v>
      </c>
      <c r="K60" s="12"/>
      <c r="L60" s="61">
        <f>D60*H60</f>
        <v>0</v>
      </c>
      <c r="M60" s="13"/>
    </row>
    <row r="61" spans="1:15" s="44" customFormat="1" ht="7.5" customHeight="1" x14ac:dyDescent="0.25">
      <c r="A61" s="15"/>
      <c r="B61" s="136"/>
      <c r="C61" s="136"/>
      <c r="D61" s="136"/>
      <c r="E61" s="136"/>
      <c r="F61" s="25"/>
      <c r="G61" s="136"/>
      <c r="H61" s="31"/>
      <c r="I61" s="136"/>
      <c r="J61" s="79"/>
      <c r="K61" s="12"/>
      <c r="L61" s="62"/>
      <c r="M61" s="13"/>
    </row>
    <row r="62" spans="1:15" s="44" customFormat="1" x14ac:dyDescent="0.25">
      <c r="A62" s="15"/>
      <c r="B62" s="86" t="s">
        <v>74</v>
      </c>
      <c r="C62" s="87"/>
      <c r="D62" s="97">
        <v>6.25E-2</v>
      </c>
      <c r="E62" s="136"/>
      <c r="F62" s="25"/>
      <c r="G62" s="136"/>
      <c r="H62" s="136"/>
      <c r="I62" s="136"/>
      <c r="J62" s="94">
        <f t="shared" si="0"/>
        <v>7188</v>
      </c>
      <c r="K62" s="12"/>
      <c r="L62" s="92">
        <v>17.97</v>
      </c>
      <c r="M62" s="13"/>
      <c r="O62" s="95"/>
    </row>
    <row r="63" spans="1:15" s="44" customFormat="1" ht="7.5" customHeight="1" x14ac:dyDescent="0.25">
      <c r="A63" s="15"/>
      <c r="B63" s="136"/>
      <c r="C63" s="136"/>
      <c r="D63" s="136"/>
      <c r="E63" s="136"/>
      <c r="F63" s="25"/>
      <c r="G63" s="136"/>
      <c r="H63" s="136"/>
      <c r="I63" s="136"/>
      <c r="J63" s="58"/>
      <c r="K63" s="12"/>
      <c r="L63" s="62"/>
      <c r="M63" s="13"/>
    </row>
    <row r="64" spans="1:15" s="44" customFormat="1" x14ac:dyDescent="0.25">
      <c r="A64" s="15"/>
      <c r="B64" s="16" t="s">
        <v>17</v>
      </c>
      <c r="C64" s="136"/>
      <c r="D64" s="136"/>
      <c r="E64" s="136"/>
      <c r="F64" s="25"/>
      <c r="G64" s="136"/>
      <c r="H64" s="136"/>
      <c r="I64" s="136"/>
      <c r="J64" s="73">
        <f t="shared" si="0"/>
        <v>243835.59999999998</v>
      </c>
      <c r="K64" s="43"/>
      <c r="L64" s="63">
        <f>L14+L18+L27+L33+L45+L52+L58+L62+L40</f>
        <v>609.58899999999994</v>
      </c>
      <c r="M64" s="13"/>
    </row>
    <row r="65" spans="1:13" s="44" customFormat="1" x14ac:dyDescent="0.25">
      <c r="A65" s="15"/>
      <c r="B65" s="16" t="s">
        <v>16</v>
      </c>
      <c r="C65" s="136"/>
      <c r="D65" s="136"/>
      <c r="E65" s="136"/>
      <c r="F65" s="25"/>
      <c r="G65" s="136"/>
      <c r="H65" s="136"/>
      <c r="I65" s="136"/>
      <c r="J65" s="73">
        <f t="shared" si="0"/>
        <v>1219.1779999999999</v>
      </c>
      <c r="K65" s="43"/>
      <c r="L65" s="64">
        <f>L64/D7</f>
        <v>3.0479449999999999</v>
      </c>
      <c r="M65" s="13"/>
    </row>
    <row r="66" spans="1:13" s="44" customFormat="1" ht="7.5" customHeight="1" x14ac:dyDescent="0.25">
      <c r="A66" s="15"/>
      <c r="B66" s="136"/>
      <c r="C66" s="136"/>
      <c r="D66" s="136"/>
      <c r="E66" s="136"/>
      <c r="F66" s="25"/>
      <c r="G66" s="136"/>
      <c r="H66" s="136"/>
      <c r="I66" s="136"/>
      <c r="J66" s="72"/>
      <c r="K66" s="12"/>
      <c r="L66" s="62"/>
      <c r="M66" s="13"/>
    </row>
    <row r="67" spans="1:13" s="44" customFormat="1" ht="18.75" thickBot="1" x14ac:dyDescent="0.3">
      <c r="A67" s="15"/>
      <c r="B67" s="16" t="s">
        <v>59</v>
      </c>
      <c r="C67" s="16"/>
      <c r="D67" s="16"/>
      <c r="E67" s="16"/>
      <c r="F67" s="36"/>
      <c r="G67" s="16"/>
      <c r="H67" s="16"/>
      <c r="I67" s="16"/>
      <c r="J67" s="74">
        <f t="shared" si="0"/>
        <v>96164.400000000023</v>
      </c>
      <c r="K67" s="43"/>
      <c r="L67" s="65">
        <f>L10-L64</f>
        <v>240.41100000000006</v>
      </c>
      <c r="M67" s="13"/>
    </row>
    <row r="68" spans="1:13" s="44" customFormat="1" ht="7.5" customHeight="1" thickTop="1" x14ac:dyDescent="0.25">
      <c r="A68" s="15"/>
      <c r="B68" s="136"/>
      <c r="C68" s="136"/>
      <c r="D68" s="136"/>
      <c r="E68" s="136"/>
      <c r="F68" s="25"/>
      <c r="G68" s="136"/>
      <c r="H68" s="136"/>
      <c r="I68" s="136"/>
      <c r="J68" s="58"/>
      <c r="K68" s="12"/>
      <c r="L68" s="62"/>
      <c r="M68" s="13"/>
    </row>
    <row r="69" spans="1:13" s="44" customFormat="1" x14ac:dyDescent="0.25">
      <c r="A69" s="15"/>
      <c r="B69" s="21" t="s">
        <v>15</v>
      </c>
      <c r="C69" s="136"/>
      <c r="D69" s="136"/>
      <c r="E69" s="136"/>
      <c r="F69" s="25"/>
      <c r="G69" s="136"/>
      <c r="H69" s="136"/>
      <c r="I69" s="136"/>
      <c r="J69" s="58"/>
      <c r="K69" s="12"/>
      <c r="L69" s="66"/>
      <c r="M69" s="13"/>
    </row>
    <row r="70" spans="1:13" s="44" customFormat="1" ht="18" customHeight="1" x14ac:dyDescent="0.25">
      <c r="A70" s="15"/>
      <c r="B70" s="139" t="s">
        <v>52</v>
      </c>
      <c r="C70" s="139"/>
      <c r="D70" s="139"/>
      <c r="E70" s="140"/>
      <c r="F70" s="140"/>
      <c r="G70" s="140"/>
      <c r="H70" s="140"/>
      <c r="I70" s="140"/>
      <c r="J70" s="93">
        <f>L70*$L$1</f>
        <v>6000</v>
      </c>
      <c r="K70" s="12"/>
      <c r="L70" s="91">
        <v>15</v>
      </c>
      <c r="M70" s="13"/>
    </row>
    <row r="71" spans="1:13" s="44" customFormat="1" ht="18" customHeight="1" x14ac:dyDescent="0.25">
      <c r="A71" s="15"/>
      <c r="B71" s="143" t="s">
        <v>53</v>
      </c>
      <c r="C71" s="143"/>
      <c r="D71" s="143"/>
      <c r="E71" s="140"/>
      <c r="F71" s="140"/>
      <c r="G71" s="140"/>
      <c r="H71" s="140"/>
      <c r="I71" s="140"/>
      <c r="J71" s="93">
        <f t="shared" ref="J71:J76" si="6">L71*$L$1</f>
        <v>100000</v>
      </c>
      <c r="K71" s="12"/>
      <c r="L71" s="91">
        <v>250</v>
      </c>
      <c r="M71" s="13"/>
    </row>
    <row r="72" spans="1:13" s="44" customFormat="1" ht="18" customHeight="1" x14ac:dyDescent="0.25">
      <c r="A72" s="15"/>
      <c r="B72" s="143" t="s">
        <v>54</v>
      </c>
      <c r="C72" s="143"/>
      <c r="D72" s="143"/>
      <c r="E72" s="140"/>
      <c r="F72" s="140"/>
      <c r="G72" s="140"/>
      <c r="H72" s="140"/>
      <c r="I72" s="140"/>
      <c r="J72" s="93">
        <f t="shared" si="6"/>
        <v>19600</v>
      </c>
      <c r="K72" s="12"/>
      <c r="L72" s="91">
        <v>49</v>
      </c>
      <c r="M72" s="13"/>
    </row>
    <row r="73" spans="1:13" s="44" customFormat="1" ht="18" customHeight="1" x14ac:dyDescent="0.25">
      <c r="A73" s="15"/>
      <c r="B73" s="139" t="s">
        <v>55</v>
      </c>
      <c r="C73" s="139"/>
      <c r="D73" s="139"/>
      <c r="E73" s="140"/>
      <c r="F73" s="140"/>
      <c r="G73" s="140"/>
      <c r="H73" s="140"/>
      <c r="I73" s="140"/>
      <c r="J73" s="93">
        <f t="shared" si="6"/>
        <v>0</v>
      </c>
      <c r="K73" s="12"/>
      <c r="L73" s="105"/>
      <c r="M73" s="13"/>
    </row>
    <row r="74" spans="1:13" s="44" customFormat="1" ht="18" customHeight="1" x14ac:dyDescent="0.25">
      <c r="A74" s="15"/>
      <c r="B74" s="139" t="s">
        <v>56</v>
      </c>
      <c r="C74" s="139"/>
      <c r="D74" s="139"/>
      <c r="E74" s="140"/>
      <c r="F74" s="140"/>
      <c r="G74" s="140"/>
      <c r="H74" s="140"/>
      <c r="I74" s="140"/>
      <c r="J74" s="93">
        <f t="shared" si="6"/>
        <v>608</v>
      </c>
      <c r="K74" s="12"/>
      <c r="L74" s="91">
        <v>1.52</v>
      </c>
      <c r="M74" s="13"/>
    </row>
    <row r="75" spans="1:13" s="44" customFormat="1" ht="18" customHeight="1" x14ac:dyDescent="0.25">
      <c r="A75" s="15"/>
      <c r="B75" s="139" t="s">
        <v>57</v>
      </c>
      <c r="C75" s="139"/>
      <c r="D75" s="139"/>
      <c r="E75" s="140"/>
      <c r="F75" s="140"/>
      <c r="G75" s="140"/>
      <c r="H75" s="140"/>
      <c r="I75" s="140"/>
      <c r="J75" s="93">
        <f t="shared" si="6"/>
        <v>0</v>
      </c>
      <c r="K75" s="12"/>
      <c r="L75" s="105"/>
      <c r="M75" s="13"/>
    </row>
    <row r="76" spans="1:13" s="44" customFormat="1" ht="18" customHeight="1" x14ac:dyDescent="0.25">
      <c r="A76" s="15"/>
      <c r="B76" s="139" t="s">
        <v>61</v>
      </c>
      <c r="C76" s="139"/>
      <c r="D76" s="139"/>
      <c r="E76" s="140"/>
      <c r="F76" s="140"/>
      <c r="G76" s="140"/>
      <c r="H76" s="140"/>
      <c r="I76" s="140"/>
      <c r="J76" s="93">
        <f t="shared" si="6"/>
        <v>20676</v>
      </c>
      <c r="K76" s="12"/>
      <c r="L76" s="91">
        <v>51.69</v>
      </c>
      <c r="M76" s="13"/>
    </row>
    <row r="77" spans="1:13" s="44" customFormat="1" ht="7.5" customHeight="1" x14ac:dyDescent="0.25">
      <c r="A77" s="15"/>
      <c r="B77" s="136"/>
      <c r="C77" s="136"/>
      <c r="D77" s="136"/>
      <c r="E77" s="136"/>
      <c r="F77" s="25"/>
      <c r="G77" s="136"/>
      <c r="H77" s="136"/>
      <c r="I77" s="136"/>
      <c r="J77" s="58"/>
      <c r="K77" s="12"/>
      <c r="L77" s="62"/>
      <c r="M77" s="13"/>
    </row>
    <row r="78" spans="1:13" s="44" customFormat="1" x14ac:dyDescent="0.25">
      <c r="A78" s="15"/>
      <c r="B78" s="16" t="s">
        <v>14</v>
      </c>
      <c r="C78" s="136"/>
      <c r="D78" s="136"/>
      <c r="E78" s="136"/>
      <c r="F78" s="25"/>
      <c r="G78" s="136"/>
      <c r="H78" s="136"/>
      <c r="I78" s="136"/>
      <c r="J78" s="73">
        <f t="shared" ref="J78:J84" si="7">L78*$L$1</f>
        <v>146884</v>
      </c>
      <c r="K78" s="43"/>
      <c r="L78" s="63">
        <f>SUM(L69:L76)</f>
        <v>367.21</v>
      </c>
      <c r="M78" s="13"/>
    </row>
    <row r="79" spans="1:13" s="44" customFormat="1" x14ac:dyDescent="0.25">
      <c r="A79" s="15"/>
      <c r="B79" s="16" t="s">
        <v>13</v>
      </c>
      <c r="C79" s="136"/>
      <c r="D79" s="136"/>
      <c r="E79" s="136"/>
      <c r="F79" s="25"/>
      <c r="G79" s="136"/>
      <c r="H79" s="136"/>
      <c r="I79" s="136"/>
      <c r="J79" s="73">
        <f t="shared" si="7"/>
        <v>734.42</v>
      </c>
      <c r="K79" s="43"/>
      <c r="L79" s="64">
        <f>L78/D7</f>
        <v>1.83605</v>
      </c>
      <c r="M79" s="13"/>
    </row>
    <row r="80" spans="1:13" s="44" customFormat="1" x14ac:dyDescent="0.25">
      <c r="A80" s="15"/>
      <c r="B80" s="136"/>
      <c r="C80" s="136"/>
      <c r="D80" s="136"/>
      <c r="E80" s="136"/>
      <c r="F80" s="25"/>
      <c r="G80" s="136"/>
      <c r="H80" s="136"/>
      <c r="I80" s="136"/>
      <c r="J80" s="58"/>
      <c r="K80" s="12"/>
      <c r="L80" s="62"/>
      <c r="M80" s="13"/>
    </row>
    <row r="81" spans="1:26" s="44" customFormat="1" x14ac:dyDescent="0.25">
      <c r="A81" s="15"/>
      <c r="B81" s="16" t="s">
        <v>12</v>
      </c>
      <c r="C81" s="136"/>
      <c r="D81" s="136"/>
      <c r="E81" s="136"/>
      <c r="F81" s="25"/>
      <c r="G81" s="136"/>
      <c r="H81" s="136"/>
      <c r="I81" s="136"/>
      <c r="J81" s="73">
        <f t="shared" si="7"/>
        <v>390719.6</v>
      </c>
      <c r="K81" s="43"/>
      <c r="L81" s="63">
        <f>L64+L78</f>
        <v>976.79899999999998</v>
      </c>
      <c r="M81" s="13"/>
    </row>
    <row r="82" spans="1:26" x14ac:dyDescent="0.25">
      <c r="A82" s="15"/>
      <c r="B82" s="16" t="s">
        <v>11</v>
      </c>
      <c r="C82" s="136"/>
      <c r="D82" s="136"/>
      <c r="E82" s="136"/>
      <c r="F82" s="25"/>
      <c r="G82" s="136"/>
      <c r="H82" s="136"/>
      <c r="I82" s="136"/>
      <c r="J82" s="73">
        <f t="shared" si="7"/>
        <v>1953.598</v>
      </c>
      <c r="K82" s="43"/>
      <c r="L82" s="64">
        <f>L81/D7</f>
        <v>4.8839949999999996</v>
      </c>
      <c r="M82" s="13"/>
    </row>
    <row r="83" spans="1:26" x14ac:dyDescent="0.25">
      <c r="A83" s="15"/>
      <c r="B83" s="136"/>
      <c r="C83" s="136"/>
      <c r="D83" s="136"/>
      <c r="E83" s="136"/>
      <c r="F83" s="25"/>
      <c r="G83" s="136"/>
      <c r="H83" s="136"/>
      <c r="I83" s="136"/>
      <c r="J83" s="72"/>
      <c r="K83" s="12"/>
      <c r="L83" s="62"/>
      <c r="M83" s="13"/>
    </row>
    <row r="84" spans="1:26" ht="18.75" thickBot="1" x14ac:dyDescent="0.3">
      <c r="A84" s="15"/>
      <c r="B84" s="16" t="s">
        <v>10</v>
      </c>
      <c r="C84" s="16"/>
      <c r="D84" s="16"/>
      <c r="E84" s="16"/>
      <c r="F84" s="36"/>
      <c r="G84" s="16"/>
      <c r="H84" s="16"/>
      <c r="I84" s="16"/>
      <c r="J84" s="74">
        <f t="shared" si="7"/>
        <v>-50719.599999999991</v>
      </c>
      <c r="K84" s="43"/>
      <c r="L84" s="65">
        <f>L10-L81</f>
        <v>-126.79899999999998</v>
      </c>
      <c r="M84" s="13"/>
    </row>
    <row r="85" spans="1:26" ht="18.75" thickTop="1" x14ac:dyDescent="0.25">
      <c r="A85" s="15"/>
      <c r="B85" s="136"/>
      <c r="C85" s="136"/>
      <c r="D85" s="136"/>
      <c r="E85" s="136"/>
      <c r="F85" s="25"/>
      <c r="G85" s="136"/>
      <c r="H85" s="136"/>
      <c r="I85" s="136"/>
      <c r="J85" s="58"/>
      <c r="K85" s="12"/>
      <c r="L85" s="58"/>
      <c r="M85" s="13"/>
    </row>
    <row r="86" spans="1:26" x14ac:dyDescent="0.25">
      <c r="A86" s="15"/>
      <c r="B86" s="136" t="s">
        <v>9</v>
      </c>
      <c r="C86" s="136"/>
      <c r="D86" s="136"/>
      <c r="E86" s="136"/>
      <c r="F86" s="25"/>
      <c r="G86" s="136"/>
      <c r="H86" s="136"/>
      <c r="I86" s="136"/>
      <c r="J86" s="67"/>
      <c r="K86" s="136"/>
      <c r="L86" s="67"/>
      <c r="M86" s="23"/>
    </row>
    <row r="87" spans="1:26" s="3" customFormat="1" x14ac:dyDescent="0.25">
      <c r="A87" s="29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25">
      <c r="A88" s="29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x14ac:dyDescent="0.25">
      <c r="A92" s="15"/>
      <c r="B92" s="136"/>
      <c r="C92" s="136"/>
      <c r="D92" s="136"/>
      <c r="E92" s="136"/>
      <c r="F92" s="25"/>
      <c r="G92" s="136"/>
      <c r="H92" s="136"/>
      <c r="I92" s="136"/>
      <c r="J92" s="67"/>
      <c r="K92" s="136"/>
      <c r="L92" s="67"/>
      <c r="M92" s="23"/>
    </row>
    <row r="93" spans="1:26" x14ac:dyDescent="0.25">
      <c r="A93" s="15"/>
      <c r="B93" s="21" t="s">
        <v>8</v>
      </c>
      <c r="C93" s="136"/>
      <c r="D93" s="22" t="s">
        <v>7</v>
      </c>
      <c r="E93" s="136"/>
      <c r="F93" s="25" t="s">
        <v>6</v>
      </c>
      <c r="G93" s="136"/>
      <c r="H93" s="22" t="s">
        <v>5</v>
      </c>
      <c r="I93" s="136"/>
      <c r="J93" s="67"/>
      <c r="K93" s="136"/>
      <c r="L93" s="67"/>
      <c r="M93" s="23"/>
    </row>
    <row r="94" spans="1:26" x14ac:dyDescent="0.25">
      <c r="A94" s="15"/>
      <c r="B94" s="136"/>
      <c r="C94" s="136"/>
      <c r="D94" s="9">
        <v>0.1</v>
      </c>
      <c r="E94" s="136"/>
      <c r="F94" s="25"/>
      <c r="G94" s="136"/>
      <c r="H94" s="9">
        <v>0.1</v>
      </c>
      <c r="I94" s="136"/>
      <c r="J94" s="67"/>
      <c r="K94" s="136"/>
      <c r="L94" s="67"/>
      <c r="M94" s="23"/>
    </row>
    <row r="95" spans="1:26" x14ac:dyDescent="0.25">
      <c r="A95" s="15"/>
      <c r="B95" s="136"/>
      <c r="C95" s="136"/>
      <c r="D95" s="52"/>
      <c r="E95" s="16"/>
      <c r="F95" s="35" t="s">
        <v>3</v>
      </c>
      <c r="G95" s="16"/>
      <c r="H95" s="52"/>
      <c r="I95" s="136"/>
      <c r="J95" s="67"/>
      <c r="K95" s="136"/>
      <c r="L95" s="67"/>
      <c r="M95" s="23"/>
    </row>
    <row r="96" spans="1:26" s="44" customFormat="1" x14ac:dyDescent="0.25">
      <c r="A96" s="15"/>
      <c r="B96" s="24" t="s">
        <v>4</v>
      </c>
      <c r="C96" s="136"/>
      <c r="D96" s="52">
        <f>F96*(1-D94)</f>
        <v>180</v>
      </c>
      <c r="E96" s="16"/>
      <c r="F96" s="36">
        <f>D7</f>
        <v>200</v>
      </c>
      <c r="G96" s="16"/>
      <c r="H96" s="35">
        <f>F96*(1+H94)</f>
        <v>220.00000000000003</v>
      </c>
      <c r="I96" s="136"/>
      <c r="J96" s="67"/>
      <c r="K96" s="136"/>
      <c r="L96" s="67"/>
      <c r="M96" s="23"/>
    </row>
    <row r="97" spans="1:13" s="44" customFormat="1" ht="4.5" customHeight="1" x14ac:dyDescent="0.25">
      <c r="A97" s="15"/>
      <c r="B97" s="136"/>
      <c r="C97" s="136"/>
      <c r="D97" s="136"/>
      <c r="E97" s="136"/>
      <c r="F97" s="25"/>
      <c r="G97" s="136"/>
      <c r="H97" s="136"/>
      <c r="I97" s="136"/>
      <c r="J97" s="67"/>
      <c r="K97" s="136"/>
      <c r="L97" s="67"/>
      <c r="M97" s="23"/>
    </row>
    <row r="98" spans="1:13" s="44" customFormat="1" x14ac:dyDescent="0.25">
      <c r="A98" s="15"/>
      <c r="B98" s="136" t="s">
        <v>2</v>
      </c>
      <c r="C98" s="136"/>
      <c r="D98" s="26">
        <f>$L$64/D96</f>
        <v>3.3866055555555552</v>
      </c>
      <c r="E98" s="136"/>
      <c r="F98" s="26">
        <f>$L$64/F96</f>
        <v>3.0479449999999999</v>
      </c>
      <c r="G98" s="136"/>
      <c r="H98" s="26">
        <f>$L$64/H96</f>
        <v>2.7708590909090902</v>
      </c>
      <c r="I98" s="136"/>
      <c r="J98" s="67"/>
      <c r="K98" s="136"/>
      <c r="L98" s="67"/>
      <c r="M98" s="23"/>
    </row>
    <row r="99" spans="1:13" s="44" customFormat="1" ht="4.5" customHeight="1" x14ac:dyDescent="0.25">
      <c r="A99" s="15"/>
      <c r="B99" s="136"/>
      <c r="C99" s="136"/>
      <c r="D99" s="136"/>
      <c r="E99" s="136"/>
      <c r="F99" s="25"/>
      <c r="G99" s="136"/>
      <c r="H99" s="136"/>
      <c r="I99" s="136"/>
      <c r="J99" s="67"/>
      <c r="K99" s="136"/>
      <c r="L99" s="67"/>
      <c r="M99" s="23"/>
    </row>
    <row r="100" spans="1:13" s="44" customFormat="1" x14ac:dyDescent="0.25">
      <c r="A100" s="15"/>
      <c r="B100" s="136" t="s">
        <v>1</v>
      </c>
      <c r="C100" s="136"/>
      <c r="D100" s="26">
        <f>$L$78/D96</f>
        <v>2.0400555555555555</v>
      </c>
      <c r="E100" s="136"/>
      <c r="F100" s="26">
        <f>$L$78/F96</f>
        <v>1.83605</v>
      </c>
      <c r="G100" s="136"/>
      <c r="H100" s="26">
        <f>$L$78/H96</f>
        <v>1.6691363636363634</v>
      </c>
      <c r="I100" s="136"/>
      <c r="J100" s="67"/>
      <c r="K100" s="136"/>
      <c r="L100" s="67"/>
      <c r="M100" s="23"/>
    </row>
    <row r="101" spans="1:13" s="44" customFormat="1" ht="3.75" customHeight="1" x14ac:dyDescent="0.25">
      <c r="A101" s="15"/>
      <c r="B101" s="136"/>
      <c r="C101" s="136"/>
      <c r="D101" s="136"/>
      <c r="E101" s="136"/>
      <c r="F101" s="25"/>
      <c r="G101" s="136"/>
      <c r="H101" s="136"/>
      <c r="I101" s="136"/>
      <c r="J101" s="67"/>
      <c r="K101" s="136"/>
      <c r="L101" s="67"/>
      <c r="M101" s="23"/>
    </row>
    <row r="102" spans="1:13" s="44" customFormat="1" x14ac:dyDescent="0.25">
      <c r="A102" s="15"/>
      <c r="B102" s="136" t="s">
        <v>0</v>
      </c>
      <c r="C102" s="136"/>
      <c r="D102" s="26">
        <f>$L$81/D96</f>
        <v>5.4266611111111107</v>
      </c>
      <c r="E102" s="136"/>
      <c r="F102" s="26">
        <f>$L$81/F96</f>
        <v>4.8839949999999996</v>
      </c>
      <c r="G102" s="136"/>
      <c r="H102" s="26">
        <f>$L$81/H96</f>
        <v>4.4399954545454543</v>
      </c>
      <c r="I102" s="136"/>
      <c r="J102" s="67"/>
      <c r="K102" s="136"/>
      <c r="L102" s="67"/>
      <c r="M102" s="23"/>
    </row>
    <row r="103" spans="1:13" s="44" customFormat="1" ht="5.25" customHeight="1" x14ac:dyDescent="0.25">
      <c r="A103" s="15"/>
      <c r="B103" s="136"/>
      <c r="C103" s="136"/>
      <c r="D103" s="136"/>
      <c r="E103" s="136"/>
      <c r="F103" s="25"/>
      <c r="G103" s="136"/>
      <c r="H103" s="136"/>
      <c r="I103" s="136"/>
      <c r="J103" s="67"/>
      <c r="K103" s="136"/>
      <c r="L103" s="67"/>
      <c r="M103" s="23"/>
    </row>
    <row r="104" spans="1:13" s="44" customFormat="1" x14ac:dyDescent="0.25">
      <c r="A104" s="15"/>
      <c r="B104" s="136"/>
      <c r="C104" s="136"/>
      <c r="D104" s="136"/>
      <c r="E104" s="136"/>
      <c r="F104" s="25"/>
      <c r="G104" s="136"/>
      <c r="H104" s="136"/>
      <c r="I104" s="136"/>
      <c r="J104" s="67"/>
      <c r="K104" s="136"/>
      <c r="L104" s="67"/>
      <c r="M104" s="23"/>
    </row>
    <row r="105" spans="1:13" s="44" customFormat="1" x14ac:dyDescent="0.25">
      <c r="A105" s="15"/>
      <c r="B105" s="136"/>
      <c r="C105" s="136"/>
      <c r="D105" s="16"/>
      <c r="E105" s="16"/>
      <c r="F105" s="36" t="s">
        <v>4</v>
      </c>
      <c r="G105" s="16"/>
      <c r="H105" s="16"/>
      <c r="I105" s="136"/>
      <c r="J105" s="67"/>
      <c r="K105" s="136"/>
      <c r="L105" s="67"/>
      <c r="M105" s="23"/>
    </row>
    <row r="106" spans="1:13" s="44" customFormat="1" x14ac:dyDescent="0.25">
      <c r="A106" s="15"/>
      <c r="B106" s="24" t="s">
        <v>3</v>
      </c>
      <c r="C106" s="136"/>
      <c r="D106" s="20">
        <f>F106*(1-D94)</f>
        <v>3.8250000000000002</v>
      </c>
      <c r="E106" s="16"/>
      <c r="F106" s="53">
        <f>H7</f>
        <v>4.25</v>
      </c>
      <c r="G106" s="16"/>
      <c r="H106" s="20">
        <f>F106*(1+H94)</f>
        <v>4.6750000000000007</v>
      </c>
      <c r="I106" s="136"/>
      <c r="J106" s="67"/>
      <c r="K106" s="136"/>
      <c r="L106" s="67"/>
      <c r="M106" s="23"/>
    </row>
    <row r="107" spans="1:13" s="44" customFormat="1" ht="4.5" customHeight="1" x14ac:dyDescent="0.25">
      <c r="A107" s="15"/>
      <c r="B107" s="136"/>
      <c r="C107" s="136"/>
      <c r="D107" s="136"/>
      <c r="E107" s="136"/>
      <c r="F107" s="25"/>
      <c r="G107" s="136"/>
      <c r="H107" s="136"/>
      <c r="I107" s="136"/>
      <c r="J107" s="67"/>
      <c r="K107" s="136"/>
      <c r="L107" s="67"/>
      <c r="M107" s="23"/>
    </row>
    <row r="108" spans="1:13" s="44" customFormat="1" x14ac:dyDescent="0.25">
      <c r="A108" s="15"/>
      <c r="B108" s="136" t="s">
        <v>2</v>
      </c>
      <c r="C108" s="136"/>
      <c r="D108" s="27">
        <f>$L$64/D106</f>
        <v>159.36967320261436</v>
      </c>
      <c r="E108" s="136"/>
      <c r="F108" s="27">
        <f>$L$64/F106</f>
        <v>143.43270588235293</v>
      </c>
      <c r="G108" s="136"/>
      <c r="H108" s="27">
        <f>$L$64/H106</f>
        <v>130.39336898395717</v>
      </c>
      <c r="I108" s="136"/>
      <c r="J108" s="67"/>
      <c r="K108" s="136"/>
      <c r="L108" s="67"/>
      <c r="M108" s="23"/>
    </row>
    <row r="109" spans="1:13" s="44" customFormat="1" ht="3" customHeight="1" x14ac:dyDescent="0.25">
      <c r="A109" s="15"/>
      <c r="B109" s="136"/>
      <c r="C109" s="136"/>
      <c r="D109" s="136"/>
      <c r="E109" s="136"/>
      <c r="F109" s="25"/>
      <c r="G109" s="136"/>
      <c r="H109" s="136"/>
      <c r="I109" s="136"/>
      <c r="J109" s="67"/>
      <c r="K109" s="136"/>
      <c r="L109" s="67"/>
      <c r="M109" s="23"/>
    </row>
    <row r="110" spans="1:13" s="44" customFormat="1" x14ac:dyDescent="0.25">
      <c r="A110" s="15"/>
      <c r="B110" s="136" t="s">
        <v>1</v>
      </c>
      <c r="C110" s="136"/>
      <c r="D110" s="27">
        <f>$L$78/D106</f>
        <v>96.00261437908496</v>
      </c>
      <c r="E110" s="136"/>
      <c r="F110" s="27">
        <f>$L$78/F106</f>
        <v>86.40235294117646</v>
      </c>
      <c r="G110" s="136"/>
      <c r="H110" s="27">
        <f>$L$78/H106</f>
        <v>78.547593582887686</v>
      </c>
      <c r="I110" s="136"/>
      <c r="J110" s="67"/>
      <c r="K110" s="136"/>
      <c r="L110" s="67"/>
      <c r="M110" s="23"/>
    </row>
    <row r="111" spans="1:13" s="44" customFormat="1" ht="3.75" customHeight="1" x14ac:dyDescent="0.25">
      <c r="A111" s="15"/>
      <c r="B111" s="136"/>
      <c r="C111" s="136"/>
      <c r="D111" s="136"/>
      <c r="E111" s="136"/>
      <c r="F111" s="25"/>
      <c r="G111" s="136"/>
      <c r="H111" s="136"/>
      <c r="I111" s="136"/>
      <c r="J111" s="67"/>
      <c r="K111" s="136"/>
      <c r="L111" s="67"/>
      <c r="M111" s="23"/>
    </row>
    <row r="112" spans="1:13" s="44" customFormat="1" x14ac:dyDescent="0.25">
      <c r="A112" s="15"/>
      <c r="B112" s="136" t="s">
        <v>0</v>
      </c>
      <c r="C112" s="136"/>
      <c r="D112" s="27">
        <f>$L$81/D106</f>
        <v>255.37228758169934</v>
      </c>
      <c r="E112" s="136"/>
      <c r="F112" s="27">
        <f>$L$81/F106</f>
        <v>229.83505882352941</v>
      </c>
      <c r="G112" s="136"/>
      <c r="H112" s="27">
        <f>$L$81/H106</f>
        <v>208.94096256684489</v>
      </c>
      <c r="I112" s="136"/>
      <c r="J112" s="67"/>
      <c r="K112" s="136"/>
      <c r="L112" s="67"/>
      <c r="M112" s="23"/>
    </row>
    <row r="113" spans="1:13" s="44" customFormat="1" ht="5.25" customHeight="1" thickBot="1" x14ac:dyDescent="0.3">
      <c r="A113" s="19"/>
      <c r="B113" s="14"/>
      <c r="C113" s="14"/>
      <c r="D113" s="14"/>
      <c r="E113" s="14"/>
      <c r="F113" s="47"/>
      <c r="G113" s="14"/>
      <c r="H113" s="14"/>
      <c r="I113" s="14"/>
      <c r="J113" s="68"/>
      <c r="K113" s="14"/>
      <c r="L113" s="68"/>
      <c r="M113" s="48"/>
    </row>
    <row r="114" spans="1:13" s="44" customFormat="1" x14ac:dyDescent="0.25">
      <c r="F114" s="46"/>
      <c r="J114" s="69"/>
      <c r="L114" s="69"/>
    </row>
    <row r="115" spans="1:13" s="44" customFormat="1" x14ac:dyDescent="0.25">
      <c r="F115" s="46"/>
      <c r="J115" s="69"/>
      <c r="L115" s="69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</sheetData>
  <sheetProtection selectLockedCells="1"/>
  <mergeCells count="20">
    <mergeCell ref="B72:D72"/>
    <mergeCell ref="E72:I72"/>
    <mergeCell ref="A1:H1"/>
    <mergeCell ref="B70:D70"/>
    <mergeCell ref="E70:I70"/>
    <mergeCell ref="B71:D71"/>
    <mergeCell ref="E71:I71"/>
    <mergeCell ref="B73:D73"/>
    <mergeCell ref="E73:I73"/>
    <mergeCell ref="B74:D74"/>
    <mergeCell ref="E74:I74"/>
    <mergeCell ref="B75:D75"/>
    <mergeCell ref="E75:I75"/>
    <mergeCell ref="B91:L91"/>
    <mergeCell ref="B76:D76"/>
    <mergeCell ref="E76:I76"/>
    <mergeCell ref="B87:L87"/>
    <mergeCell ref="B88:L88"/>
    <mergeCell ref="B89:L89"/>
    <mergeCell ref="B90:L90"/>
  </mergeCells>
  <pageMargins left="1.1499999999999999" right="0.75" top="0.75" bottom="0.75" header="0.5" footer="0.5"/>
  <pageSetup scale="60" orientation="portrait" r:id="rId1"/>
  <headerFooter alignWithMargins="0"/>
  <ignoredErrors>
    <ignoredError sqref="J70:J7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6"/>
  <sheetViews>
    <sheetView topLeftCell="A2" zoomScaleNormal="100" workbookViewId="0">
      <selection activeCell="O71" sqref="O71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223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137">
        <v>400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36"/>
      <c r="D5" s="136"/>
      <c r="E5" s="136"/>
      <c r="F5" s="25"/>
      <c r="G5" s="136"/>
      <c r="H5" s="136"/>
      <c r="I5" s="136"/>
      <c r="J5" s="58"/>
      <c r="K5" s="12"/>
      <c r="L5" s="58"/>
      <c r="M5" s="13"/>
    </row>
    <row r="6" spans="1:16" x14ac:dyDescent="0.25">
      <c r="A6" s="15"/>
      <c r="B6" s="21" t="s">
        <v>24</v>
      </c>
      <c r="C6" s="136"/>
      <c r="D6" s="136"/>
      <c r="E6" s="136"/>
      <c r="F6" s="25"/>
      <c r="G6" s="136"/>
      <c r="H6" s="136"/>
      <c r="I6" s="136"/>
      <c r="J6" s="58"/>
      <c r="K6" s="12"/>
      <c r="L6" s="58"/>
      <c r="M6" s="13"/>
    </row>
    <row r="7" spans="1:16" x14ac:dyDescent="0.25">
      <c r="A7" s="15"/>
      <c r="B7" s="135" t="s">
        <v>219</v>
      </c>
      <c r="C7" s="136"/>
      <c r="D7" s="96">
        <v>30</v>
      </c>
      <c r="E7" s="136"/>
      <c r="F7" s="2" t="s">
        <v>105</v>
      </c>
      <c r="G7" s="98"/>
      <c r="H7" s="96">
        <v>38</v>
      </c>
      <c r="I7" s="136"/>
      <c r="J7" s="79">
        <f>L7*$L$1</f>
        <v>456000</v>
      </c>
      <c r="K7" s="12"/>
      <c r="L7" s="54">
        <f>D7*H7</f>
        <v>1140</v>
      </c>
      <c r="M7" s="13"/>
      <c r="N7" s="45"/>
    </row>
    <row r="8" spans="1:16" x14ac:dyDescent="0.25">
      <c r="A8" s="15"/>
      <c r="B8" s="135"/>
      <c r="C8" s="136"/>
      <c r="D8" s="100"/>
      <c r="E8" s="98"/>
      <c r="F8" s="99"/>
      <c r="G8" s="98"/>
      <c r="H8" s="100"/>
      <c r="I8" s="136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35"/>
      <c r="C9" s="136"/>
      <c r="D9" s="100"/>
      <c r="E9" s="98"/>
      <c r="F9" s="99"/>
      <c r="G9" s="98"/>
      <c r="H9" s="100"/>
      <c r="I9" s="136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36"/>
      <c r="D10" s="101"/>
      <c r="E10" s="98"/>
      <c r="F10" s="102"/>
      <c r="G10" s="98"/>
      <c r="H10" s="101"/>
      <c r="I10" s="136"/>
      <c r="J10" s="71">
        <f>SUM(J7:J9)</f>
        <v>456000</v>
      </c>
      <c r="K10" s="43"/>
      <c r="L10" s="59">
        <f>SUM(L7:L9)</f>
        <v>1140</v>
      </c>
      <c r="M10" s="13"/>
      <c r="N10" s="45"/>
    </row>
    <row r="11" spans="1:16" ht="7.5" customHeight="1" x14ac:dyDescent="0.25">
      <c r="A11" s="15"/>
      <c r="B11" s="136"/>
      <c r="C11" s="136"/>
      <c r="D11" s="103"/>
      <c r="E11" s="98"/>
      <c r="F11" s="104"/>
      <c r="G11" s="98"/>
      <c r="H11" s="103"/>
      <c r="I11" s="136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36"/>
      <c r="D12" s="103"/>
      <c r="E12" s="98"/>
      <c r="F12" s="104"/>
      <c r="G12" s="98"/>
      <c r="H12" s="103"/>
      <c r="I12" s="136"/>
      <c r="J12" s="58"/>
      <c r="K12" s="12"/>
      <c r="L12" s="54"/>
      <c r="M12" s="13"/>
    </row>
    <row r="13" spans="1:16" ht="7.5" customHeight="1" x14ac:dyDescent="0.25">
      <c r="A13" s="15"/>
      <c r="B13" s="136"/>
      <c r="C13" s="136"/>
      <c r="D13" s="103"/>
      <c r="E13" s="98"/>
      <c r="F13" s="104"/>
      <c r="G13" s="98"/>
      <c r="H13" s="103"/>
      <c r="I13" s="136"/>
      <c r="J13" s="58"/>
      <c r="K13" s="12"/>
      <c r="L13" s="54"/>
      <c r="M13" s="13"/>
    </row>
    <row r="14" spans="1:16" x14ac:dyDescent="0.25">
      <c r="A14" s="15"/>
      <c r="B14" s="16" t="s">
        <v>22</v>
      </c>
      <c r="C14" s="136"/>
      <c r="D14" s="103"/>
      <c r="E14" s="98"/>
      <c r="F14" s="104"/>
      <c r="G14" s="98"/>
      <c r="H14" s="103"/>
      <c r="I14" s="136"/>
      <c r="J14" s="76">
        <f t="shared" ref="J14:J66" si="0">L14*$L$1</f>
        <v>52000</v>
      </c>
      <c r="K14" s="43"/>
      <c r="L14" s="77">
        <f>SUM(L15:L16)</f>
        <v>130</v>
      </c>
      <c r="M14" s="13"/>
    </row>
    <row r="15" spans="1:16" x14ac:dyDescent="0.25">
      <c r="A15" s="15"/>
      <c r="B15" s="135" t="s">
        <v>220</v>
      </c>
      <c r="C15" s="136"/>
      <c r="D15" s="88">
        <v>0.5</v>
      </c>
      <c r="E15" s="136"/>
      <c r="F15" s="2" t="s">
        <v>221</v>
      </c>
      <c r="G15" s="98"/>
      <c r="H15" s="96">
        <v>260</v>
      </c>
      <c r="I15" s="136"/>
      <c r="J15" s="79">
        <f t="shared" si="0"/>
        <v>52000</v>
      </c>
      <c r="K15" s="12"/>
      <c r="L15" s="60">
        <f>D15*H15</f>
        <v>130</v>
      </c>
      <c r="M15" s="13"/>
    </row>
    <row r="16" spans="1:16" x14ac:dyDescent="0.25">
      <c r="A16" s="15"/>
      <c r="B16" s="135"/>
      <c r="C16" s="136"/>
      <c r="D16" s="100"/>
      <c r="E16" s="98"/>
      <c r="F16" s="99"/>
      <c r="G16" s="98"/>
      <c r="H16" s="100"/>
      <c r="I16" s="13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36"/>
      <c r="C17" s="136"/>
      <c r="D17" s="103"/>
      <c r="E17" s="98"/>
      <c r="F17" s="104"/>
      <c r="G17" s="98"/>
      <c r="H17" s="103"/>
      <c r="I17" s="136"/>
      <c r="J17" s="58"/>
      <c r="K17" s="12"/>
      <c r="L17" s="54"/>
      <c r="M17" s="13"/>
    </row>
    <row r="18" spans="1:13" x14ac:dyDescent="0.25">
      <c r="A18" s="15"/>
      <c r="B18" s="16" t="s">
        <v>21</v>
      </c>
      <c r="C18" s="136"/>
      <c r="D18" s="103"/>
      <c r="E18" s="98"/>
      <c r="F18" s="104"/>
      <c r="G18" s="98"/>
      <c r="H18" s="103"/>
      <c r="I18" s="136"/>
      <c r="J18" s="76">
        <f t="shared" si="0"/>
        <v>23960</v>
      </c>
      <c r="K18" s="43"/>
      <c r="L18" s="77">
        <f>SUM(L19:L25)</f>
        <v>59.9</v>
      </c>
      <c r="M18" s="13"/>
    </row>
    <row r="19" spans="1:13" x14ac:dyDescent="0.25">
      <c r="A19" s="15"/>
      <c r="B19" s="135" t="s">
        <v>39</v>
      </c>
      <c r="C19" s="136"/>
      <c r="D19" s="88">
        <v>45</v>
      </c>
      <c r="E19" s="136"/>
      <c r="F19" s="2" t="s">
        <v>38</v>
      </c>
      <c r="G19" s="136"/>
      <c r="H19" s="96">
        <v>0.4</v>
      </c>
      <c r="I19" s="136"/>
      <c r="J19" s="79">
        <f t="shared" si="0"/>
        <v>7200</v>
      </c>
      <c r="K19" s="12"/>
      <c r="L19" s="60">
        <f t="shared" ref="L19:L25" si="1">D19*H19</f>
        <v>18</v>
      </c>
      <c r="M19" s="13"/>
    </row>
    <row r="20" spans="1:13" x14ac:dyDescent="0.25">
      <c r="A20" s="15"/>
      <c r="B20" s="135" t="s">
        <v>40</v>
      </c>
      <c r="C20" s="136"/>
      <c r="D20" s="88">
        <v>30</v>
      </c>
      <c r="E20" s="136"/>
      <c r="F20" s="2" t="s">
        <v>38</v>
      </c>
      <c r="G20" s="136"/>
      <c r="H20" s="96">
        <v>0.38</v>
      </c>
      <c r="I20" s="136"/>
      <c r="J20" s="79">
        <f t="shared" si="0"/>
        <v>4560</v>
      </c>
      <c r="K20" s="12"/>
      <c r="L20" s="60">
        <f t="shared" si="1"/>
        <v>11.4</v>
      </c>
      <c r="M20" s="13"/>
    </row>
    <row r="21" spans="1:13" x14ac:dyDescent="0.25">
      <c r="A21" s="15"/>
      <c r="B21" s="135" t="s">
        <v>90</v>
      </c>
      <c r="C21" s="136"/>
      <c r="D21" s="88">
        <v>50</v>
      </c>
      <c r="E21" s="136"/>
      <c r="F21" s="2" t="s">
        <v>38</v>
      </c>
      <c r="G21" s="136"/>
      <c r="H21" s="96">
        <v>0.31</v>
      </c>
      <c r="I21" s="136"/>
      <c r="J21" s="79">
        <f t="shared" si="0"/>
        <v>6200</v>
      </c>
      <c r="K21" s="12"/>
      <c r="L21" s="61">
        <f t="shared" si="1"/>
        <v>15.5</v>
      </c>
      <c r="M21" s="13"/>
    </row>
    <row r="22" spans="1:13" x14ac:dyDescent="0.25">
      <c r="A22" s="15"/>
      <c r="B22" s="135" t="s">
        <v>62</v>
      </c>
      <c r="C22" s="136"/>
      <c r="D22" s="88">
        <v>30</v>
      </c>
      <c r="E22" s="136"/>
      <c r="F22" s="2" t="s">
        <v>38</v>
      </c>
      <c r="G22" s="136"/>
      <c r="H22" s="96">
        <v>0.5</v>
      </c>
      <c r="I22" s="136"/>
      <c r="J22" s="79">
        <f t="shared" si="0"/>
        <v>6000</v>
      </c>
      <c r="K22" s="12"/>
      <c r="L22" s="61">
        <f t="shared" si="1"/>
        <v>15</v>
      </c>
      <c r="M22" s="13"/>
    </row>
    <row r="23" spans="1:13" x14ac:dyDescent="0.25">
      <c r="A23" s="15"/>
      <c r="B23" s="135"/>
      <c r="C23" s="136"/>
      <c r="D23" s="88"/>
      <c r="E23" s="136"/>
      <c r="F23" s="2"/>
      <c r="G23" s="136"/>
      <c r="H23" s="88"/>
      <c r="I23" s="13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35"/>
      <c r="C24" s="136"/>
      <c r="D24" s="88"/>
      <c r="E24" s="136"/>
      <c r="F24" s="2"/>
      <c r="G24" s="136"/>
      <c r="H24" s="88"/>
      <c r="I24" s="13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35"/>
      <c r="C25" s="136"/>
      <c r="D25" s="88"/>
      <c r="E25" s="136"/>
      <c r="F25" s="2"/>
      <c r="G25" s="136"/>
      <c r="H25" s="88"/>
      <c r="I25" s="13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36"/>
      <c r="C26" s="136"/>
      <c r="D26" s="90"/>
      <c r="E26" s="136"/>
      <c r="F26" s="25"/>
      <c r="G26" s="136"/>
      <c r="H26" s="90"/>
      <c r="I26" s="136"/>
      <c r="J26" s="58"/>
      <c r="K26" s="12"/>
      <c r="L26" s="62"/>
      <c r="M26" s="13"/>
    </row>
    <row r="27" spans="1:13" x14ac:dyDescent="0.25">
      <c r="A27" s="15"/>
      <c r="B27" s="16" t="s">
        <v>76</v>
      </c>
      <c r="C27" s="136"/>
      <c r="D27" s="90"/>
      <c r="E27" s="136"/>
      <c r="F27" s="25"/>
      <c r="G27" s="136"/>
      <c r="H27" s="90"/>
      <c r="I27" s="136"/>
      <c r="J27" s="76">
        <f t="shared" si="0"/>
        <v>3440</v>
      </c>
      <c r="K27" s="43"/>
      <c r="L27" s="78">
        <f>SUM(L28:L31)</f>
        <v>8.6</v>
      </c>
      <c r="M27" s="13"/>
    </row>
    <row r="28" spans="1:13" x14ac:dyDescent="0.25">
      <c r="A28" s="15"/>
      <c r="B28" s="135" t="s">
        <v>156</v>
      </c>
      <c r="C28" s="136"/>
      <c r="D28" s="88">
        <v>40</v>
      </c>
      <c r="E28" s="136"/>
      <c r="F28" s="2" t="s">
        <v>64</v>
      </c>
      <c r="G28" s="136"/>
      <c r="H28" s="96">
        <v>0.18</v>
      </c>
      <c r="I28" s="136"/>
      <c r="J28" s="79">
        <f t="shared" si="0"/>
        <v>2879.9999999999995</v>
      </c>
      <c r="K28" s="12"/>
      <c r="L28" s="61">
        <f t="shared" ref="L28:L31" si="2">D28*H28</f>
        <v>7.1999999999999993</v>
      </c>
      <c r="M28" s="13"/>
    </row>
    <row r="29" spans="1:13" x14ac:dyDescent="0.25">
      <c r="A29" s="15"/>
      <c r="B29" s="135" t="s">
        <v>157</v>
      </c>
      <c r="C29" s="136"/>
      <c r="D29" s="88">
        <v>2</v>
      </c>
      <c r="E29" s="136"/>
      <c r="F29" s="2" t="s">
        <v>38</v>
      </c>
      <c r="G29" s="136"/>
      <c r="H29" s="96">
        <v>0.7</v>
      </c>
      <c r="I29" s="136"/>
      <c r="J29" s="79">
        <f t="shared" si="0"/>
        <v>560</v>
      </c>
      <c r="K29" s="12"/>
      <c r="L29" s="61">
        <f t="shared" si="2"/>
        <v>1.4</v>
      </c>
      <c r="M29" s="13"/>
    </row>
    <row r="30" spans="1:13" x14ac:dyDescent="0.25">
      <c r="A30" s="15"/>
      <c r="B30" s="135"/>
      <c r="C30" s="136"/>
      <c r="D30" s="88"/>
      <c r="E30" s="136"/>
      <c r="F30" s="2"/>
      <c r="G30" s="136"/>
      <c r="H30" s="96"/>
      <c r="I30" s="136"/>
      <c r="J30" s="79">
        <f t="shared" si="0"/>
        <v>0</v>
      </c>
      <c r="K30" s="12"/>
      <c r="L30" s="61">
        <f t="shared" si="2"/>
        <v>0</v>
      </c>
      <c r="M30" s="13"/>
    </row>
    <row r="31" spans="1:13" s="44" customFormat="1" x14ac:dyDescent="0.25">
      <c r="A31" s="15"/>
      <c r="B31" s="135"/>
      <c r="C31" s="136"/>
      <c r="D31" s="88"/>
      <c r="E31" s="98"/>
      <c r="F31" s="2"/>
      <c r="G31" s="136"/>
      <c r="H31" s="88"/>
      <c r="I31" s="136"/>
      <c r="J31" s="79">
        <f t="shared" si="0"/>
        <v>0</v>
      </c>
      <c r="K31" s="12"/>
      <c r="L31" s="61">
        <f t="shared" si="2"/>
        <v>0</v>
      </c>
      <c r="M31" s="13"/>
    </row>
    <row r="32" spans="1:13" s="44" customFormat="1" ht="7.5" customHeight="1" x14ac:dyDescent="0.25">
      <c r="A32" s="15"/>
      <c r="B32" s="136"/>
      <c r="C32" s="136"/>
      <c r="D32" s="103"/>
      <c r="E32" s="98"/>
      <c r="F32" s="104"/>
      <c r="G32" s="98"/>
      <c r="H32" s="103"/>
      <c r="I32" s="136"/>
      <c r="J32" s="58"/>
      <c r="K32" s="12"/>
      <c r="L32" s="62"/>
      <c r="M32" s="13"/>
    </row>
    <row r="33" spans="1:13" s="44" customFormat="1" x14ac:dyDescent="0.25">
      <c r="A33" s="15"/>
      <c r="B33" s="16" t="s">
        <v>77</v>
      </c>
      <c r="C33" s="136"/>
      <c r="D33" s="103"/>
      <c r="E33" s="98"/>
      <c r="F33" s="104"/>
      <c r="G33" s="98"/>
      <c r="H33" s="103"/>
      <c r="I33" s="136"/>
      <c r="J33" s="76">
        <f t="shared" si="0"/>
        <v>137300</v>
      </c>
      <c r="K33" s="43"/>
      <c r="L33" s="78">
        <f>SUM(L34:L37)</f>
        <v>343.25</v>
      </c>
      <c r="M33" s="13"/>
    </row>
    <row r="34" spans="1:13" s="44" customFormat="1" x14ac:dyDescent="0.25">
      <c r="A34" s="15"/>
      <c r="B34" s="135" t="s">
        <v>203</v>
      </c>
      <c r="C34" s="136"/>
      <c r="D34" s="88">
        <v>12</v>
      </c>
      <c r="E34" s="136"/>
      <c r="F34" s="2" t="s">
        <v>105</v>
      </c>
      <c r="G34" s="98"/>
      <c r="H34" s="96">
        <v>3</v>
      </c>
      <c r="I34" s="136"/>
      <c r="J34" s="79">
        <f t="shared" si="0"/>
        <v>14400</v>
      </c>
      <c r="K34" s="12"/>
      <c r="L34" s="61">
        <f>D34*H34</f>
        <v>36</v>
      </c>
      <c r="M34" s="13"/>
    </row>
    <row r="35" spans="1:13" s="44" customFormat="1" x14ac:dyDescent="0.25">
      <c r="A35" s="15"/>
      <c r="B35" s="135" t="s">
        <v>67</v>
      </c>
      <c r="C35" s="136"/>
      <c r="D35" s="88">
        <v>1</v>
      </c>
      <c r="E35" s="136"/>
      <c r="F35" s="2" t="s">
        <v>42</v>
      </c>
      <c r="G35" s="98"/>
      <c r="H35" s="96">
        <v>7.25</v>
      </c>
      <c r="I35" s="136"/>
      <c r="J35" s="79">
        <f t="shared" si="0"/>
        <v>2900</v>
      </c>
      <c r="K35" s="12"/>
      <c r="L35" s="61">
        <f>D35*H35</f>
        <v>7.25</v>
      </c>
      <c r="M35" s="13"/>
    </row>
    <row r="36" spans="1:13" s="44" customFormat="1" x14ac:dyDescent="0.25">
      <c r="A36" s="15"/>
      <c r="B36" s="135" t="s">
        <v>224</v>
      </c>
      <c r="C36" s="136"/>
      <c r="D36" s="88">
        <v>30</v>
      </c>
      <c r="E36" s="136"/>
      <c r="F36" s="2" t="s">
        <v>105</v>
      </c>
      <c r="G36" s="136"/>
      <c r="H36" s="88">
        <v>10</v>
      </c>
      <c r="I36" s="136"/>
      <c r="J36" s="79">
        <f t="shared" si="0"/>
        <v>120000</v>
      </c>
      <c r="K36" s="12"/>
      <c r="L36" s="61">
        <f>D36*H36</f>
        <v>300</v>
      </c>
      <c r="M36" s="13"/>
    </row>
    <row r="37" spans="1:13" s="44" customFormat="1" x14ac:dyDescent="0.25">
      <c r="A37" s="15"/>
      <c r="B37" s="135"/>
      <c r="C37" s="136"/>
      <c r="D37" s="88"/>
      <c r="E37" s="136"/>
      <c r="F37" s="2"/>
      <c r="G37" s="136"/>
      <c r="H37" s="88"/>
      <c r="I37" s="136"/>
      <c r="J37" s="79">
        <f t="shared" si="0"/>
        <v>0</v>
      </c>
      <c r="K37" s="12"/>
      <c r="L37" s="61">
        <f>D37*H37</f>
        <v>0</v>
      </c>
      <c r="M37" s="13"/>
    </row>
    <row r="38" spans="1:13" s="44" customFormat="1" ht="7.5" customHeight="1" x14ac:dyDescent="0.25">
      <c r="A38" s="15"/>
      <c r="B38" s="136"/>
      <c r="C38" s="136"/>
      <c r="D38" s="103"/>
      <c r="E38" s="98"/>
      <c r="F38" s="104"/>
      <c r="G38" s="98"/>
      <c r="H38" s="103"/>
      <c r="I38" s="136"/>
      <c r="J38" s="58"/>
      <c r="K38" s="12"/>
      <c r="L38" s="62"/>
      <c r="M38" s="13"/>
    </row>
    <row r="39" spans="1:13" s="44" customFormat="1" x14ac:dyDescent="0.25">
      <c r="A39" s="15"/>
      <c r="B39" s="16" t="s">
        <v>92</v>
      </c>
      <c r="C39" s="136"/>
      <c r="D39" s="103"/>
      <c r="E39" s="98"/>
      <c r="F39" s="104"/>
      <c r="G39" s="98"/>
      <c r="H39" s="103"/>
      <c r="I39" s="136"/>
      <c r="J39" s="76">
        <f t="shared" ref="J39:J42" si="3">L39*$L$1</f>
        <v>48640</v>
      </c>
      <c r="K39" s="78"/>
      <c r="L39" s="78">
        <f>SUM(L40:L42)</f>
        <v>121.6</v>
      </c>
      <c r="M39" s="13"/>
    </row>
    <row r="40" spans="1:13" s="44" customFormat="1" x14ac:dyDescent="0.25">
      <c r="A40" s="15"/>
      <c r="B40" s="135" t="s">
        <v>93</v>
      </c>
      <c r="C40" s="136"/>
      <c r="D40" s="88">
        <v>30</v>
      </c>
      <c r="E40" s="136"/>
      <c r="F40" s="2" t="s">
        <v>96</v>
      </c>
      <c r="G40" s="98"/>
      <c r="H40" s="96">
        <v>1.94</v>
      </c>
      <c r="I40" s="136"/>
      <c r="J40" s="79">
        <f t="shared" si="3"/>
        <v>23280</v>
      </c>
      <c r="K40" s="12"/>
      <c r="L40" s="61">
        <f>D40*H40</f>
        <v>58.199999999999996</v>
      </c>
      <c r="M40" s="13"/>
    </row>
    <row r="41" spans="1:13" s="44" customFormat="1" x14ac:dyDescent="0.25">
      <c r="A41" s="15"/>
      <c r="B41" s="135" t="s">
        <v>94</v>
      </c>
      <c r="C41" s="136"/>
      <c r="D41" s="88">
        <v>1</v>
      </c>
      <c r="E41" s="136"/>
      <c r="F41" s="2" t="s">
        <v>97</v>
      </c>
      <c r="G41" s="98"/>
      <c r="H41" s="96">
        <v>47.5</v>
      </c>
      <c r="I41" s="136"/>
      <c r="J41" s="79">
        <f t="shared" si="3"/>
        <v>19000</v>
      </c>
      <c r="K41" s="12"/>
      <c r="L41" s="61">
        <f>D41*H41</f>
        <v>47.5</v>
      </c>
      <c r="M41" s="13"/>
    </row>
    <row r="42" spans="1:13" s="44" customFormat="1" x14ac:dyDescent="0.25">
      <c r="A42" s="15"/>
      <c r="B42" s="135" t="s">
        <v>95</v>
      </c>
      <c r="C42" s="136"/>
      <c r="D42" s="88">
        <v>30</v>
      </c>
      <c r="E42" s="136"/>
      <c r="F42" s="2" t="s">
        <v>96</v>
      </c>
      <c r="G42" s="98"/>
      <c r="H42" s="96">
        <v>0.53</v>
      </c>
      <c r="I42" s="136"/>
      <c r="J42" s="79">
        <f t="shared" si="3"/>
        <v>6360</v>
      </c>
      <c r="K42" s="12"/>
      <c r="L42" s="61">
        <f>D42*H42</f>
        <v>15.9</v>
      </c>
      <c r="M42" s="13"/>
    </row>
    <row r="43" spans="1:13" s="44" customFormat="1" ht="7.5" customHeight="1" x14ac:dyDescent="0.25">
      <c r="A43" s="15"/>
      <c r="B43" s="136"/>
      <c r="C43" s="136"/>
      <c r="D43" s="103"/>
      <c r="E43" s="98"/>
      <c r="F43" s="104"/>
      <c r="G43" s="98"/>
      <c r="H43" s="103"/>
      <c r="I43" s="136"/>
      <c r="J43" s="58"/>
      <c r="K43" s="12"/>
      <c r="L43" s="62"/>
      <c r="M43" s="13"/>
    </row>
    <row r="44" spans="1:13" s="44" customFormat="1" x14ac:dyDescent="0.25">
      <c r="A44" s="15"/>
      <c r="B44" s="16" t="s">
        <v>20</v>
      </c>
      <c r="C44" s="136"/>
      <c r="D44" s="103"/>
      <c r="E44" s="98"/>
      <c r="F44" s="104"/>
      <c r="G44" s="98"/>
      <c r="H44" s="103"/>
      <c r="I44" s="136"/>
      <c r="J44" s="76">
        <f t="shared" si="0"/>
        <v>14473.8</v>
      </c>
      <c r="K44" s="43"/>
      <c r="L44" s="78">
        <f>SUM(L45:L49)</f>
        <v>36.1845</v>
      </c>
      <c r="M44" s="13"/>
    </row>
    <row r="45" spans="1:13" s="44" customFormat="1" x14ac:dyDescent="0.25">
      <c r="A45" s="15"/>
      <c r="B45" s="135" t="s">
        <v>43</v>
      </c>
      <c r="C45" s="136"/>
      <c r="D45" s="88">
        <v>2.11</v>
      </c>
      <c r="E45" s="136"/>
      <c r="F45" s="2" t="s">
        <v>48</v>
      </c>
      <c r="G45" s="98"/>
      <c r="H45" s="96">
        <v>2.4500000000000002</v>
      </c>
      <c r="I45" s="136"/>
      <c r="J45" s="79">
        <f t="shared" si="0"/>
        <v>2067.8000000000002</v>
      </c>
      <c r="K45" s="12"/>
      <c r="L45" s="61">
        <f>D45*H45</f>
        <v>5.1695000000000002</v>
      </c>
      <c r="M45" s="13"/>
    </row>
    <row r="46" spans="1:13" s="44" customFormat="1" x14ac:dyDescent="0.25">
      <c r="A46" s="15"/>
      <c r="B46" s="135" t="s">
        <v>44</v>
      </c>
      <c r="C46" s="136"/>
      <c r="D46" s="88">
        <v>7</v>
      </c>
      <c r="E46" s="136"/>
      <c r="F46" s="2" t="s">
        <v>48</v>
      </c>
      <c r="G46" s="98"/>
      <c r="H46" s="96">
        <v>2.15</v>
      </c>
      <c r="I46" s="136"/>
      <c r="J46" s="79">
        <f t="shared" si="0"/>
        <v>6020</v>
      </c>
      <c r="K46" s="12"/>
      <c r="L46" s="61">
        <f>D46*H46</f>
        <v>15.049999999999999</v>
      </c>
      <c r="M46" s="13"/>
    </row>
    <row r="47" spans="1:13" s="44" customFormat="1" x14ac:dyDescent="0.25">
      <c r="A47" s="15"/>
      <c r="B47" s="135" t="s">
        <v>45</v>
      </c>
      <c r="C47" s="136"/>
      <c r="D47" s="88">
        <v>0.14000000000000001</v>
      </c>
      <c r="E47" s="136"/>
      <c r="F47" s="2" t="s">
        <v>48</v>
      </c>
      <c r="G47" s="98"/>
      <c r="H47" s="96">
        <v>2.75</v>
      </c>
      <c r="I47" s="136"/>
      <c r="J47" s="79">
        <f t="shared" si="0"/>
        <v>154</v>
      </c>
      <c r="K47" s="12"/>
      <c r="L47" s="61">
        <f>D47*H47</f>
        <v>0.38500000000000001</v>
      </c>
      <c r="M47" s="13"/>
    </row>
    <row r="48" spans="1:13" s="44" customFormat="1" x14ac:dyDescent="0.25">
      <c r="A48" s="15"/>
      <c r="B48" s="135" t="s">
        <v>46</v>
      </c>
      <c r="C48" s="136"/>
      <c r="D48" s="88">
        <v>1</v>
      </c>
      <c r="E48" s="136"/>
      <c r="F48" s="2" t="s">
        <v>49</v>
      </c>
      <c r="G48" s="98"/>
      <c r="H48" s="96">
        <v>3.09</v>
      </c>
      <c r="I48" s="136"/>
      <c r="J48" s="79">
        <f>L48*$L$1</f>
        <v>1236</v>
      </c>
      <c r="K48" s="12"/>
      <c r="L48" s="61">
        <f>D48*H48</f>
        <v>3.09</v>
      </c>
      <c r="M48" s="13"/>
    </row>
    <row r="49" spans="1:15" s="44" customFormat="1" x14ac:dyDescent="0.25">
      <c r="A49" s="15"/>
      <c r="B49" s="135" t="s">
        <v>47</v>
      </c>
      <c r="C49" s="136"/>
      <c r="D49" s="88">
        <v>1</v>
      </c>
      <c r="E49" s="136"/>
      <c r="F49" s="2" t="s">
        <v>49</v>
      </c>
      <c r="G49" s="98"/>
      <c r="H49" s="96">
        <v>12.49</v>
      </c>
      <c r="I49" s="136"/>
      <c r="J49" s="79">
        <f t="shared" si="0"/>
        <v>4996</v>
      </c>
      <c r="K49" s="12"/>
      <c r="L49" s="61">
        <f>D49*H49</f>
        <v>12.49</v>
      </c>
      <c r="M49" s="13"/>
    </row>
    <row r="50" spans="1:15" s="44" customFormat="1" ht="7.5" customHeight="1" x14ac:dyDescent="0.25">
      <c r="A50" s="15"/>
      <c r="B50" s="32"/>
      <c r="C50" s="136"/>
      <c r="D50" s="101"/>
      <c r="E50" s="98"/>
      <c r="F50" s="102"/>
      <c r="G50" s="98"/>
      <c r="H50" s="101"/>
      <c r="I50" s="136"/>
      <c r="J50" s="58"/>
      <c r="K50" s="12"/>
      <c r="L50" s="62"/>
      <c r="M50" s="13"/>
    </row>
    <row r="51" spans="1:15" s="44" customFormat="1" x14ac:dyDescent="0.25">
      <c r="A51" s="15"/>
      <c r="B51" s="16" t="s">
        <v>19</v>
      </c>
      <c r="C51" s="136"/>
      <c r="D51" s="103"/>
      <c r="E51" s="98"/>
      <c r="F51" s="104"/>
      <c r="G51" s="98"/>
      <c r="H51" s="103"/>
      <c r="I51" s="136"/>
      <c r="J51" s="76">
        <f t="shared" si="0"/>
        <v>31700</v>
      </c>
      <c r="K51" s="43"/>
      <c r="L51" s="78">
        <f>SUM(L52:L55)</f>
        <v>79.25</v>
      </c>
      <c r="M51" s="13"/>
    </row>
    <row r="52" spans="1:15" s="44" customFormat="1" x14ac:dyDescent="0.25">
      <c r="A52" s="15"/>
      <c r="B52" s="135" t="s">
        <v>50</v>
      </c>
      <c r="C52" s="136"/>
      <c r="D52" s="88">
        <v>2.0099999999999998</v>
      </c>
      <c r="E52" s="136"/>
      <c r="F52" s="2" t="s">
        <v>51</v>
      </c>
      <c r="G52" s="136"/>
      <c r="H52" s="96">
        <v>19.7</v>
      </c>
      <c r="I52" s="136"/>
      <c r="J52" s="79">
        <f t="shared" si="0"/>
        <v>15838.799999999997</v>
      </c>
      <c r="K52" s="12"/>
      <c r="L52" s="61">
        <f>D52*H52</f>
        <v>39.596999999999994</v>
      </c>
      <c r="M52" s="13"/>
    </row>
    <row r="53" spans="1:15" s="44" customFormat="1" x14ac:dyDescent="0.25">
      <c r="A53" s="15"/>
      <c r="B53" s="135" t="s">
        <v>91</v>
      </c>
      <c r="C53" s="136"/>
      <c r="D53" s="88">
        <v>1.2</v>
      </c>
      <c r="E53" s="136"/>
      <c r="F53" s="2" t="s">
        <v>51</v>
      </c>
      <c r="G53" s="136"/>
      <c r="H53" s="96">
        <v>19.7</v>
      </c>
      <c r="I53" s="136"/>
      <c r="J53" s="79">
        <f t="shared" si="0"/>
        <v>9455.9999999999982</v>
      </c>
      <c r="K53" s="12"/>
      <c r="L53" s="61">
        <f>D53*H53</f>
        <v>23.639999999999997</v>
      </c>
      <c r="M53" s="13"/>
    </row>
    <row r="54" spans="1:15" s="44" customFormat="1" x14ac:dyDescent="0.25">
      <c r="A54" s="15"/>
      <c r="B54" s="135" t="s">
        <v>66</v>
      </c>
      <c r="C54" s="136"/>
      <c r="D54" s="88">
        <v>0.3</v>
      </c>
      <c r="E54" s="136"/>
      <c r="F54" s="2" t="s">
        <v>51</v>
      </c>
      <c r="G54" s="136"/>
      <c r="H54" s="96">
        <v>11.35</v>
      </c>
      <c r="I54" s="136"/>
      <c r="J54" s="79">
        <f t="shared" si="0"/>
        <v>1362</v>
      </c>
      <c r="K54" s="12"/>
      <c r="L54" s="61">
        <f>D54*H54</f>
        <v>3.4049999999999998</v>
      </c>
      <c r="M54" s="13"/>
    </row>
    <row r="55" spans="1:15" s="44" customFormat="1" x14ac:dyDescent="0.25">
      <c r="A55" s="15"/>
      <c r="B55" s="135" t="s">
        <v>163</v>
      </c>
      <c r="C55" s="136"/>
      <c r="D55" s="88">
        <v>0.64</v>
      </c>
      <c r="E55" s="136"/>
      <c r="F55" s="2" t="s">
        <v>51</v>
      </c>
      <c r="G55" s="136"/>
      <c r="H55" s="88">
        <v>19.7</v>
      </c>
      <c r="I55" s="136"/>
      <c r="J55" s="79">
        <f t="shared" si="0"/>
        <v>5043.2</v>
      </c>
      <c r="K55" s="12"/>
      <c r="L55" s="61">
        <f>D55*H55</f>
        <v>12.608000000000001</v>
      </c>
      <c r="M55" s="13"/>
    </row>
    <row r="56" spans="1:15" s="44" customFormat="1" ht="7.5" customHeight="1" x14ac:dyDescent="0.25">
      <c r="A56" s="15"/>
      <c r="B56" s="32"/>
      <c r="C56" s="136"/>
      <c r="D56" s="101"/>
      <c r="E56" s="98"/>
      <c r="F56" s="102"/>
      <c r="G56" s="98"/>
      <c r="H56" s="101"/>
      <c r="I56" s="136"/>
      <c r="J56" s="58"/>
      <c r="K56" s="12"/>
      <c r="L56" s="62"/>
      <c r="M56" s="13"/>
    </row>
    <row r="57" spans="1:15" s="44" customFormat="1" x14ac:dyDescent="0.25">
      <c r="A57" s="15"/>
      <c r="B57" s="16" t="s">
        <v>18</v>
      </c>
      <c r="C57" s="136"/>
      <c r="D57" s="103"/>
      <c r="E57" s="98"/>
      <c r="F57" s="104"/>
      <c r="G57" s="98"/>
      <c r="H57" s="103"/>
      <c r="I57" s="136"/>
      <c r="J57" s="76">
        <f t="shared" si="0"/>
        <v>0</v>
      </c>
      <c r="K57" s="43"/>
      <c r="L57" s="78">
        <f>SUM(L58:L59)</f>
        <v>0</v>
      </c>
      <c r="M57" s="13"/>
    </row>
    <row r="58" spans="1:15" s="44" customFormat="1" x14ac:dyDescent="0.25">
      <c r="A58" s="15"/>
      <c r="B58" s="135"/>
      <c r="C58" s="136"/>
      <c r="D58" s="88"/>
      <c r="E58" s="136"/>
      <c r="F58" s="2"/>
      <c r="G58" s="98"/>
      <c r="H58" s="96"/>
      <c r="I58" s="136"/>
      <c r="J58" s="79">
        <f t="shared" si="0"/>
        <v>0</v>
      </c>
      <c r="K58" s="12"/>
      <c r="L58" s="61">
        <f>D58*H58</f>
        <v>0</v>
      </c>
      <c r="M58" s="13"/>
    </row>
    <row r="59" spans="1:15" s="44" customFormat="1" x14ac:dyDescent="0.25">
      <c r="A59" s="15"/>
      <c r="B59" s="135"/>
      <c r="C59" s="136"/>
      <c r="D59" s="88"/>
      <c r="E59" s="98"/>
      <c r="F59" s="2"/>
      <c r="G59" s="136"/>
      <c r="H59" s="88"/>
      <c r="I59" s="136"/>
      <c r="J59" s="79">
        <f t="shared" si="0"/>
        <v>0</v>
      </c>
      <c r="K59" s="12"/>
      <c r="L59" s="61">
        <f>D59*H59</f>
        <v>0</v>
      </c>
      <c r="M59" s="13"/>
    </row>
    <row r="60" spans="1:15" s="44" customFormat="1" ht="7.5" customHeight="1" x14ac:dyDescent="0.25">
      <c r="A60" s="15"/>
      <c r="B60" s="136"/>
      <c r="C60" s="136"/>
      <c r="D60" s="136"/>
      <c r="E60" s="136"/>
      <c r="F60" s="25"/>
      <c r="G60" s="136"/>
      <c r="H60" s="31"/>
      <c r="I60" s="136"/>
      <c r="J60" s="79"/>
      <c r="K60" s="12"/>
      <c r="L60" s="62"/>
      <c r="M60" s="13"/>
    </row>
    <row r="61" spans="1:15" s="44" customFormat="1" x14ac:dyDescent="0.25">
      <c r="A61" s="15"/>
      <c r="B61" s="86" t="s">
        <v>74</v>
      </c>
      <c r="C61" s="87"/>
      <c r="D61" s="97">
        <v>6.25E-2</v>
      </c>
      <c r="E61" s="136"/>
      <c r="F61" s="25"/>
      <c r="G61" s="136"/>
      <c r="H61" s="136"/>
      <c r="I61" s="136"/>
      <c r="J61" s="94">
        <f t="shared" si="0"/>
        <v>6364</v>
      </c>
      <c r="K61" s="12"/>
      <c r="L61" s="92">
        <v>15.91</v>
      </c>
      <c r="M61" s="13"/>
      <c r="O61" s="95"/>
    </row>
    <row r="62" spans="1:15" s="44" customFormat="1" ht="7.5" customHeight="1" x14ac:dyDescent="0.25">
      <c r="A62" s="15"/>
      <c r="B62" s="136"/>
      <c r="C62" s="136"/>
      <c r="D62" s="136"/>
      <c r="E62" s="136"/>
      <c r="F62" s="25"/>
      <c r="G62" s="136"/>
      <c r="H62" s="136"/>
      <c r="I62" s="136"/>
      <c r="J62" s="58"/>
      <c r="K62" s="12"/>
      <c r="L62" s="62"/>
      <c r="M62" s="13"/>
    </row>
    <row r="63" spans="1:15" s="44" customFormat="1" x14ac:dyDescent="0.25">
      <c r="A63" s="15"/>
      <c r="B63" s="16" t="s">
        <v>17</v>
      </c>
      <c r="C63" s="136"/>
      <c r="D63" s="136"/>
      <c r="E63" s="136"/>
      <c r="F63" s="25"/>
      <c r="G63" s="136"/>
      <c r="H63" s="136"/>
      <c r="I63" s="136"/>
      <c r="J63" s="73">
        <f t="shared" si="0"/>
        <v>317877.8</v>
      </c>
      <c r="K63" s="43"/>
      <c r="L63" s="63">
        <f>L14+L18+L27+L33+L44+L51+L57+L61+L39</f>
        <v>794.69449999999995</v>
      </c>
      <c r="M63" s="13"/>
    </row>
    <row r="64" spans="1:15" s="44" customFormat="1" x14ac:dyDescent="0.25">
      <c r="A64" s="15"/>
      <c r="B64" s="16" t="s">
        <v>16</v>
      </c>
      <c r="C64" s="136"/>
      <c r="D64" s="136"/>
      <c r="E64" s="136"/>
      <c r="F64" s="25"/>
      <c r="G64" s="136"/>
      <c r="H64" s="136"/>
      <c r="I64" s="136"/>
      <c r="J64" s="73">
        <f t="shared" si="0"/>
        <v>10595.926666666666</v>
      </c>
      <c r="K64" s="43"/>
      <c r="L64" s="64">
        <f>L63/D7</f>
        <v>26.489816666666666</v>
      </c>
      <c r="M64" s="13"/>
    </row>
    <row r="65" spans="1:13" s="44" customFormat="1" ht="7.5" customHeight="1" x14ac:dyDescent="0.25">
      <c r="A65" s="15"/>
      <c r="B65" s="136"/>
      <c r="C65" s="136"/>
      <c r="D65" s="136"/>
      <c r="E65" s="136"/>
      <c r="F65" s="25"/>
      <c r="G65" s="136"/>
      <c r="H65" s="136"/>
      <c r="I65" s="136"/>
      <c r="J65" s="72"/>
      <c r="K65" s="12"/>
      <c r="L65" s="62"/>
      <c r="M65" s="13"/>
    </row>
    <row r="66" spans="1:13" s="44" customFormat="1" ht="18.75" thickBot="1" x14ac:dyDescent="0.3">
      <c r="A66" s="15"/>
      <c r="B66" s="16" t="s">
        <v>59</v>
      </c>
      <c r="C66" s="16"/>
      <c r="D66" s="16"/>
      <c r="E66" s="16"/>
      <c r="F66" s="36"/>
      <c r="G66" s="16"/>
      <c r="H66" s="16"/>
      <c r="I66" s="16"/>
      <c r="J66" s="74">
        <f t="shared" si="0"/>
        <v>138122.20000000001</v>
      </c>
      <c r="K66" s="43"/>
      <c r="L66" s="65">
        <f>L10-L63</f>
        <v>345.30550000000005</v>
      </c>
      <c r="M66" s="13"/>
    </row>
    <row r="67" spans="1:13" s="44" customFormat="1" ht="7.5" customHeight="1" thickTop="1" x14ac:dyDescent="0.25">
      <c r="A67" s="15"/>
      <c r="B67" s="136"/>
      <c r="C67" s="136"/>
      <c r="D67" s="136"/>
      <c r="E67" s="136"/>
      <c r="F67" s="25"/>
      <c r="G67" s="136"/>
      <c r="H67" s="136"/>
      <c r="I67" s="136"/>
      <c r="J67" s="58"/>
      <c r="K67" s="12"/>
      <c r="L67" s="62"/>
      <c r="M67" s="13"/>
    </row>
    <row r="68" spans="1:13" s="44" customFormat="1" x14ac:dyDescent="0.25">
      <c r="A68" s="15"/>
      <c r="B68" s="21" t="s">
        <v>15</v>
      </c>
      <c r="C68" s="136"/>
      <c r="D68" s="136"/>
      <c r="E68" s="136"/>
      <c r="F68" s="25"/>
      <c r="G68" s="136"/>
      <c r="H68" s="136"/>
      <c r="I68" s="136"/>
      <c r="J68" s="58"/>
      <c r="K68" s="12"/>
      <c r="L68" s="66"/>
      <c r="M68" s="13"/>
    </row>
    <row r="69" spans="1:13" s="44" customFormat="1" ht="18" customHeight="1" x14ac:dyDescent="0.25">
      <c r="A69" s="15"/>
      <c r="B69" s="139" t="s">
        <v>52</v>
      </c>
      <c r="C69" s="139"/>
      <c r="D69" s="139"/>
      <c r="E69" s="140"/>
      <c r="F69" s="140"/>
      <c r="G69" s="140"/>
      <c r="H69" s="140"/>
      <c r="I69" s="140"/>
      <c r="J69" s="93">
        <f>L69*$L$1</f>
        <v>8000</v>
      </c>
      <c r="K69" s="12"/>
      <c r="L69" s="91">
        <v>20</v>
      </c>
      <c r="M69" s="13"/>
    </row>
    <row r="70" spans="1:13" s="44" customFormat="1" ht="18" customHeight="1" x14ac:dyDescent="0.25">
      <c r="A70" s="15"/>
      <c r="B70" s="143" t="s">
        <v>53</v>
      </c>
      <c r="C70" s="143"/>
      <c r="D70" s="143"/>
      <c r="E70" s="140"/>
      <c r="F70" s="140"/>
      <c r="G70" s="140"/>
      <c r="H70" s="140"/>
      <c r="I70" s="140"/>
      <c r="J70" s="93">
        <f t="shared" ref="J70:J75" si="4">L70*$L$1</f>
        <v>100000</v>
      </c>
      <c r="K70" s="12"/>
      <c r="L70" s="91">
        <v>250</v>
      </c>
      <c r="M70" s="13"/>
    </row>
    <row r="71" spans="1:13" s="44" customFormat="1" ht="18" customHeight="1" x14ac:dyDescent="0.25">
      <c r="A71" s="15"/>
      <c r="B71" s="143" t="s">
        <v>54</v>
      </c>
      <c r="C71" s="143"/>
      <c r="D71" s="143"/>
      <c r="E71" s="140"/>
      <c r="F71" s="140"/>
      <c r="G71" s="140"/>
      <c r="H71" s="140"/>
      <c r="I71" s="140"/>
      <c r="J71" s="93">
        <f t="shared" si="4"/>
        <v>23600</v>
      </c>
      <c r="K71" s="12"/>
      <c r="L71" s="91">
        <v>59</v>
      </c>
      <c r="M71" s="13"/>
    </row>
    <row r="72" spans="1:13" s="44" customFormat="1" ht="18" customHeight="1" x14ac:dyDescent="0.25">
      <c r="A72" s="15"/>
      <c r="B72" s="139" t="s">
        <v>55</v>
      </c>
      <c r="C72" s="139"/>
      <c r="D72" s="139"/>
      <c r="E72" s="140"/>
      <c r="F72" s="140"/>
      <c r="G72" s="140"/>
      <c r="H72" s="140"/>
      <c r="I72" s="140"/>
      <c r="J72" s="93">
        <f t="shared" si="4"/>
        <v>0</v>
      </c>
      <c r="K72" s="12"/>
      <c r="L72" s="105"/>
      <c r="M72" s="13"/>
    </row>
    <row r="73" spans="1:13" s="44" customFormat="1" ht="18" customHeight="1" x14ac:dyDescent="0.25">
      <c r="A73" s="15"/>
      <c r="B73" s="139" t="s">
        <v>56</v>
      </c>
      <c r="C73" s="139"/>
      <c r="D73" s="139"/>
      <c r="E73" s="140"/>
      <c r="F73" s="140"/>
      <c r="G73" s="140"/>
      <c r="H73" s="140"/>
      <c r="I73" s="140"/>
      <c r="J73" s="93">
        <f t="shared" si="4"/>
        <v>588</v>
      </c>
      <c r="K73" s="12"/>
      <c r="L73" s="91">
        <v>1.47</v>
      </c>
      <c r="M73" s="13"/>
    </row>
    <row r="74" spans="1:13" s="44" customFormat="1" ht="18" customHeight="1" x14ac:dyDescent="0.25">
      <c r="A74" s="15"/>
      <c r="B74" s="139" t="s">
        <v>57</v>
      </c>
      <c r="C74" s="139"/>
      <c r="D74" s="139"/>
      <c r="E74" s="140"/>
      <c r="F74" s="140"/>
      <c r="G74" s="140"/>
      <c r="H74" s="140"/>
      <c r="I74" s="140"/>
      <c r="J74" s="93">
        <f t="shared" si="4"/>
        <v>0</v>
      </c>
      <c r="K74" s="12"/>
      <c r="L74" s="105"/>
      <c r="M74" s="13"/>
    </row>
    <row r="75" spans="1:13" s="44" customFormat="1" ht="18" customHeight="1" x14ac:dyDescent="0.25">
      <c r="A75" s="15"/>
      <c r="B75" s="139" t="s">
        <v>61</v>
      </c>
      <c r="C75" s="139"/>
      <c r="D75" s="139"/>
      <c r="E75" s="140"/>
      <c r="F75" s="140"/>
      <c r="G75" s="140"/>
      <c r="H75" s="140"/>
      <c r="I75" s="140"/>
      <c r="J75" s="93">
        <f t="shared" si="4"/>
        <v>20064</v>
      </c>
      <c r="K75" s="12"/>
      <c r="L75" s="91">
        <v>50.16</v>
      </c>
      <c r="M75" s="13"/>
    </row>
    <row r="76" spans="1:13" s="44" customFormat="1" ht="7.5" customHeight="1" x14ac:dyDescent="0.25">
      <c r="A76" s="15"/>
      <c r="B76" s="136"/>
      <c r="C76" s="136"/>
      <c r="D76" s="136"/>
      <c r="E76" s="136"/>
      <c r="F76" s="25"/>
      <c r="G76" s="136"/>
      <c r="H76" s="136"/>
      <c r="I76" s="136"/>
      <c r="J76" s="58"/>
      <c r="K76" s="12"/>
      <c r="L76" s="62"/>
      <c r="M76" s="13"/>
    </row>
    <row r="77" spans="1:13" s="44" customFormat="1" x14ac:dyDescent="0.25">
      <c r="A77" s="15"/>
      <c r="B77" s="16" t="s">
        <v>14</v>
      </c>
      <c r="C77" s="136"/>
      <c r="D77" s="136"/>
      <c r="E77" s="136"/>
      <c r="F77" s="25"/>
      <c r="G77" s="136"/>
      <c r="H77" s="136"/>
      <c r="I77" s="136"/>
      <c r="J77" s="73">
        <f t="shared" ref="J77:J83" si="5">L77*$L$1</f>
        <v>152252</v>
      </c>
      <c r="K77" s="43"/>
      <c r="L77" s="63">
        <f>SUM(L68:L75)</f>
        <v>380.63</v>
      </c>
      <c r="M77" s="13"/>
    </row>
    <row r="78" spans="1:13" s="44" customFormat="1" x14ac:dyDescent="0.25">
      <c r="A78" s="15"/>
      <c r="B78" s="16" t="s">
        <v>13</v>
      </c>
      <c r="C78" s="136"/>
      <c r="D78" s="136"/>
      <c r="E78" s="136"/>
      <c r="F78" s="25"/>
      <c r="G78" s="136"/>
      <c r="H78" s="136"/>
      <c r="I78" s="136"/>
      <c r="J78" s="73">
        <f t="shared" si="5"/>
        <v>5075.0666666666666</v>
      </c>
      <c r="K78" s="43"/>
      <c r="L78" s="64">
        <f>L77/D7</f>
        <v>12.687666666666667</v>
      </c>
      <c r="M78" s="13"/>
    </row>
    <row r="79" spans="1:13" s="44" customFormat="1" x14ac:dyDescent="0.25">
      <c r="A79" s="15"/>
      <c r="B79" s="136"/>
      <c r="C79" s="136"/>
      <c r="D79" s="136"/>
      <c r="E79" s="136"/>
      <c r="F79" s="25"/>
      <c r="G79" s="136"/>
      <c r="H79" s="136"/>
      <c r="I79" s="136"/>
      <c r="J79" s="58"/>
      <c r="K79" s="12"/>
      <c r="L79" s="62"/>
      <c r="M79" s="13"/>
    </row>
    <row r="80" spans="1:13" s="44" customFormat="1" x14ac:dyDescent="0.25">
      <c r="A80" s="15"/>
      <c r="B80" s="16" t="s">
        <v>12</v>
      </c>
      <c r="C80" s="136"/>
      <c r="D80" s="136"/>
      <c r="E80" s="136"/>
      <c r="F80" s="25"/>
      <c r="G80" s="136"/>
      <c r="H80" s="136"/>
      <c r="I80" s="136"/>
      <c r="J80" s="73">
        <f t="shared" si="5"/>
        <v>470129.8</v>
      </c>
      <c r="K80" s="43"/>
      <c r="L80" s="63">
        <f>L63+L77</f>
        <v>1175.3244999999999</v>
      </c>
      <c r="M80" s="13"/>
    </row>
    <row r="81" spans="1:26" x14ac:dyDescent="0.25">
      <c r="A81" s="15"/>
      <c r="B81" s="16" t="s">
        <v>11</v>
      </c>
      <c r="C81" s="136"/>
      <c r="D81" s="136"/>
      <c r="E81" s="136"/>
      <c r="F81" s="25"/>
      <c r="G81" s="136"/>
      <c r="H81" s="136"/>
      <c r="I81" s="136"/>
      <c r="J81" s="73">
        <f t="shared" si="5"/>
        <v>15670.993333333334</v>
      </c>
      <c r="K81" s="43"/>
      <c r="L81" s="64">
        <f>L80/D7</f>
        <v>39.177483333333335</v>
      </c>
      <c r="M81" s="13"/>
    </row>
    <row r="82" spans="1:26" x14ac:dyDescent="0.25">
      <c r="A82" s="15"/>
      <c r="B82" s="136"/>
      <c r="C82" s="136"/>
      <c r="D82" s="136"/>
      <c r="E82" s="136"/>
      <c r="F82" s="25"/>
      <c r="G82" s="136"/>
      <c r="H82" s="136"/>
      <c r="I82" s="136"/>
      <c r="J82" s="72"/>
      <c r="K82" s="12"/>
      <c r="L82" s="62"/>
      <c r="M82" s="13"/>
    </row>
    <row r="83" spans="1:26" ht="18.75" thickBot="1" x14ac:dyDescent="0.3">
      <c r="A83" s="15"/>
      <c r="B83" s="16" t="s">
        <v>10</v>
      </c>
      <c r="C83" s="16"/>
      <c r="D83" s="16"/>
      <c r="E83" s="16"/>
      <c r="F83" s="36"/>
      <c r="G83" s="16"/>
      <c r="H83" s="16"/>
      <c r="I83" s="16"/>
      <c r="J83" s="74">
        <f t="shared" si="5"/>
        <v>-14129.799999999977</v>
      </c>
      <c r="K83" s="43"/>
      <c r="L83" s="65">
        <f>L10-L80</f>
        <v>-35.324499999999944</v>
      </c>
      <c r="M83" s="13"/>
    </row>
    <row r="84" spans="1:26" ht="18.75" thickTop="1" x14ac:dyDescent="0.25">
      <c r="A84" s="15"/>
      <c r="B84" s="136"/>
      <c r="C84" s="136"/>
      <c r="D84" s="136"/>
      <c r="E84" s="136"/>
      <c r="F84" s="25"/>
      <c r="G84" s="136"/>
      <c r="H84" s="136"/>
      <c r="I84" s="136"/>
      <c r="J84" s="58"/>
      <c r="K84" s="12"/>
      <c r="L84" s="58"/>
      <c r="M84" s="13"/>
    </row>
    <row r="85" spans="1:26" x14ac:dyDescent="0.25">
      <c r="A85" s="15"/>
      <c r="B85" s="136" t="s">
        <v>9</v>
      </c>
      <c r="C85" s="136"/>
      <c r="D85" s="136"/>
      <c r="E85" s="136"/>
      <c r="F85" s="25"/>
      <c r="G85" s="136"/>
      <c r="H85" s="136"/>
      <c r="I85" s="136"/>
      <c r="J85" s="67"/>
      <c r="K85" s="136"/>
      <c r="L85" s="67"/>
      <c r="M85" s="23"/>
    </row>
    <row r="86" spans="1:26" s="3" customFormat="1" x14ac:dyDescent="0.25">
      <c r="A86" s="29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25">
      <c r="A87" s="29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25">
      <c r="A88" s="29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x14ac:dyDescent="0.25">
      <c r="A91" s="15"/>
      <c r="B91" s="136"/>
      <c r="C91" s="136"/>
      <c r="D91" s="136"/>
      <c r="E91" s="136"/>
      <c r="F91" s="25"/>
      <c r="G91" s="136"/>
      <c r="H91" s="136"/>
      <c r="I91" s="136"/>
      <c r="J91" s="67"/>
      <c r="K91" s="136"/>
      <c r="L91" s="67"/>
      <c r="M91" s="23"/>
    </row>
    <row r="92" spans="1:26" x14ac:dyDescent="0.25">
      <c r="A92" s="15"/>
      <c r="B92" s="21" t="s">
        <v>8</v>
      </c>
      <c r="C92" s="136"/>
      <c r="D92" s="22" t="s">
        <v>7</v>
      </c>
      <c r="E92" s="136"/>
      <c r="F92" s="25" t="s">
        <v>6</v>
      </c>
      <c r="G92" s="136"/>
      <c r="H92" s="22" t="s">
        <v>5</v>
      </c>
      <c r="I92" s="136"/>
      <c r="J92" s="67"/>
      <c r="K92" s="136"/>
      <c r="L92" s="67"/>
      <c r="M92" s="23"/>
    </row>
    <row r="93" spans="1:26" x14ac:dyDescent="0.25">
      <c r="A93" s="15"/>
      <c r="B93" s="136"/>
      <c r="C93" s="136"/>
      <c r="D93" s="9">
        <v>0.1</v>
      </c>
      <c r="E93" s="136"/>
      <c r="F93" s="25"/>
      <c r="G93" s="136"/>
      <c r="H93" s="9">
        <v>0.1</v>
      </c>
      <c r="I93" s="136"/>
      <c r="J93" s="67"/>
      <c r="K93" s="136"/>
      <c r="L93" s="67"/>
      <c r="M93" s="23"/>
    </row>
    <row r="94" spans="1:26" x14ac:dyDescent="0.25">
      <c r="A94" s="15"/>
      <c r="B94" s="136"/>
      <c r="C94" s="136"/>
      <c r="D94" s="52"/>
      <c r="E94" s="16"/>
      <c r="F94" s="35" t="s">
        <v>3</v>
      </c>
      <c r="G94" s="16"/>
      <c r="H94" s="52"/>
      <c r="I94" s="136"/>
      <c r="J94" s="67"/>
      <c r="K94" s="136"/>
      <c r="L94" s="67"/>
      <c r="M94" s="23"/>
    </row>
    <row r="95" spans="1:26" s="44" customFormat="1" x14ac:dyDescent="0.25">
      <c r="A95" s="15"/>
      <c r="B95" s="24" t="s">
        <v>4</v>
      </c>
      <c r="C95" s="136"/>
      <c r="D95" s="52">
        <f>F95*(1-D93)</f>
        <v>27</v>
      </c>
      <c r="E95" s="16"/>
      <c r="F95" s="36">
        <f>D7</f>
        <v>30</v>
      </c>
      <c r="G95" s="16"/>
      <c r="H95" s="35">
        <f>F95*(1+H93)</f>
        <v>33</v>
      </c>
      <c r="I95" s="136"/>
      <c r="J95" s="67"/>
      <c r="K95" s="136"/>
      <c r="L95" s="67"/>
      <c r="M95" s="23"/>
    </row>
    <row r="96" spans="1:26" s="44" customFormat="1" ht="4.5" customHeight="1" x14ac:dyDescent="0.25">
      <c r="A96" s="15"/>
      <c r="B96" s="136"/>
      <c r="C96" s="136"/>
      <c r="D96" s="136"/>
      <c r="E96" s="136"/>
      <c r="F96" s="25"/>
      <c r="G96" s="136"/>
      <c r="H96" s="136"/>
      <c r="I96" s="136"/>
      <c r="J96" s="67"/>
      <c r="K96" s="136"/>
      <c r="L96" s="67"/>
      <c r="M96" s="23"/>
    </row>
    <row r="97" spans="1:13" s="44" customFormat="1" x14ac:dyDescent="0.25">
      <c r="A97" s="15"/>
      <c r="B97" s="136" t="s">
        <v>2</v>
      </c>
      <c r="C97" s="136"/>
      <c r="D97" s="26">
        <f>$L$63/D95</f>
        <v>29.433129629629629</v>
      </c>
      <c r="E97" s="136"/>
      <c r="F97" s="26">
        <f>$L$63/F95</f>
        <v>26.489816666666666</v>
      </c>
      <c r="G97" s="136"/>
      <c r="H97" s="26">
        <f>$L$63/H95</f>
        <v>24.081651515151513</v>
      </c>
      <c r="I97" s="136"/>
      <c r="J97" s="67"/>
      <c r="K97" s="136"/>
      <c r="L97" s="67"/>
      <c r="M97" s="23"/>
    </row>
    <row r="98" spans="1:13" s="44" customFormat="1" ht="4.5" customHeight="1" x14ac:dyDescent="0.25">
      <c r="A98" s="15"/>
      <c r="B98" s="136"/>
      <c r="C98" s="136"/>
      <c r="D98" s="136"/>
      <c r="E98" s="136"/>
      <c r="F98" s="25"/>
      <c r="G98" s="136"/>
      <c r="H98" s="136"/>
      <c r="I98" s="136"/>
      <c r="J98" s="67"/>
      <c r="K98" s="136"/>
      <c r="L98" s="67"/>
      <c r="M98" s="23"/>
    </row>
    <row r="99" spans="1:13" s="44" customFormat="1" x14ac:dyDescent="0.25">
      <c r="A99" s="15"/>
      <c r="B99" s="136" t="s">
        <v>1</v>
      </c>
      <c r="C99" s="136"/>
      <c r="D99" s="26">
        <f>$L$77/D95</f>
        <v>14.097407407407408</v>
      </c>
      <c r="E99" s="136"/>
      <c r="F99" s="26">
        <f>$L$77/F95</f>
        <v>12.687666666666667</v>
      </c>
      <c r="G99" s="136"/>
      <c r="H99" s="26">
        <f>$L$77/H95</f>
        <v>11.534242424242423</v>
      </c>
      <c r="I99" s="136"/>
      <c r="J99" s="67"/>
      <c r="K99" s="136"/>
      <c r="L99" s="67"/>
      <c r="M99" s="23"/>
    </row>
    <row r="100" spans="1:13" s="44" customFormat="1" ht="3.75" customHeight="1" x14ac:dyDescent="0.25">
      <c r="A100" s="15"/>
      <c r="B100" s="136"/>
      <c r="C100" s="136"/>
      <c r="D100" s="136"/>
      <c r="E100" s="136"/>
      <c r="F100" s="25"/>
      <c r="G100" s="136"/>
      <c r="H100" s="136"/>
      <c r="I100" s="136"/>
      <c r="J100" s="67"/>
      <c r="K100" s="136"/>
      <c r="L100" s="67"/>
      <c r="M100" s="23"/>
    </row>
    <row r="101" spans="1:13" s="44" customFormat="1" x14ac:dyDescent="0.25">
      <c r="A101" s="15"/>
      <c r="B101" s="136" t="s">
        <v>0</v>
      </c>
      <c r="C101" s="136"/>
      <c r="D101" s="26">
        <f>$L$80/D95</f>
        <v>43.530537037037035</v>
      </c>
      <c r="E101" s="136"/>
      <c r="F101" s="26">
        <f>$L$80/F95</f>
        <v>39.177483333333335</v>
      </c>
      <c r="G101" s="136"/>
      <c r="H101" s="26">
        <f>$L$80/H95</f>
        <v>35.615893939393935</v>
      </c>
      <c r="I101" s="136"/>
      <c r="J101" s="67"/>
      <c r="K101" s="136"/>
      <c r="L101" s="67"/>
      <c r="M101" s="23"/>
    </row>
    <row r="102" spans="1:13" s="44" customFormat="1" ht="5.25" customHeight="1" x14ac:dyDescent="0.25">
      <c r="A102" s="15"/>
      <c r="B102" s="136"/>
      <c r="C102" s="136"/>
      <c r="D102" s="136"/>
      <c r="E102" s="136"/>
      <c r="F102" s="25"/>
      <c r="G102" s="136"/>
      <c r="H102" s="136"/>
      <c r="I102" s="136"/>
      <c r="J102" s="67"/>
      <c r="K102" s="136"/>
      <c r="L102" s="67"/>
      <c r="M102" s="23"/>
    </row>
    <row r="103" spans="1:13" s="44" customFormat="1" x14ac:dyDescent="0.25">
      <c r="A103" s="15"/>
      <c r="B103" s="136"/>
      <c r="C103" s="136"/>
      <c r="D103" s="136"/>
      <c r="E103" s="136"/>
      <c r="F103" s="25"/>
      <c r="G103" s="136"/>
      <c r="H103" s="136"/>
      <c r="I103" s="136"/>
      <c r="J103" s="67"/>
      <c r="K103" s="136"/>
      <c r="L103" s="67"/>
      <c r="M103" s="23"/>
    </row>
    <row r="104" spans="1:13" s="44" customFormat="1" x14ac:dyDescent="0.25">
      <c r="A104" s="15"/>
      <c r="B104" s="136"/>
      <c r="C104" s="136"/>
      <c r="D104" s="16"/>
      <c r="E104" s="16"/>
      <c r="F104" s="36" t="s">
        <v>4</v>
      </c>
      <c r="G104" s="16"/>
      <c r="H104" s="16"/>
      <c r="I104" s="136"/>
      <c r="J104" s="67"/>
      <c r="K104" s="136"/>
      <c r="L104" s="67"/>
      <c r="M104" s="23"/>
    </row>
    <row r="105" spans="1:13" s="44" customFormat="1" x14ac:dyDescent="0.25">
      <c r="A105" s="15"/>
      <c r="B105" s="24" t="s">
        <v>3</v>
      </c>
      <c r="C105" s="136"/>
      <c r="D105" s="20">
        <f>F105*(1-D93)</f>
        <v>34.200000000000003</v>
      </c>
      <c r="E105" s="16"/>
      <c r="F105" s="53">
        <f>H7</f>
        <v>38</v>
      </c>
      <c r="G105" s="16"/>
      <c r="H105" s="20">
        <f>F105*(1+H93)</f>
        <v>41.800000000000004</v>
      </c>
      <c r="I105" s="136"/>
      <c r="J105" s="67"/>
      <c r="K105" s="136"/>
      <c r="L105" s="67"/>
      <c r="M105" s="23"/>
    </row>
    <row r="106" spans="1:13" s="44" customFormat="1" ht="4.5" customHeight="1" x14ac:dyDescent="0.25">
      <c r="A106" s="15"/>
      <c r="B106" s="136"/>
      <c r="C106" s="136"/>
      <c r="D106" s="136"/>
      <c r="E106" s="136"/>
      <c r="F106" s="25"/>
      <c r="G106" s="136"/>
      <c r="H106" s="136"/>
      <c r="I106" s="136"/>
      <c r="J106" s="67"/>
      <c r="K106" s="136"/>
      <c r="L106" s="67"/>
      <c r="M106" s="23"/>
    </row>
    <row r="107" spans="1:13" s="44" customFormat="1" x14ac:dyDescent="0.25">
      <c r="A107" s="15"/>
      <c r="B107" s="136" t="s">
        <v>2</v>
      </c>
      <c r="C107" s="136"/>
      <c r="D107" s="27">
        <f>$L$63/D105</f>
        <v>23.236681286549704</v>
      </c>
      <c r="E107" s="136"/>
      <c r="F107" s="27">
        <f>$L$63/F105</f>
        <v>20.913013157894735</v>
      </c>
      <c r="G107" s="136"/>
      <c r="H107" s="27">
        <f>$L$63/H105</f>
        <v>19.011830143540667</v>
      </c>
      <c r="I107" s="136"/>
      <c r="J107" s="67"/>
      <c r="K107" s="136"/>
      <c r="L107" s="67"/>
      <c r="M107" s="23"/>
    </row>
    <row r="108" spans="1:13" s="44" customFormat="1" ht="3" customHeight="1" x14ac:dyDescent="0.25">
      <c r="A108" s="15"/>
      <c r="B108" s="136"/>
      <c r="C108" s="136"/>
      <c r="D108" s="136"/>
      <c r="E108" s="136"/>
      <c r="F108" s="25"/>
      <c r="G108" s="136"/>
      <c r="H108" s="136"/>
      <c r="I108" s="136"/>
      <c r="J108" s="67"/>
      <c r="K108" s="136"/>
      <c r="L108" s="67"/>
      <c r="M108" s="23"/>
    </row>
    <row r="109" spans="1:13" s="44" customFormat="1" x14ac:dyDescent="0.25">
      <c r="A109" s="15"/>
      <c r="B109" s="136" t="s">
        <v>1</v>
      </c>
      <c r="C109" s="136"/>
      <c r="D109" s="27">
        <f>$L$77/D105</f>
        <v>11.12953216374269</v>
      </c>
      <c r="E109" s="136"/>
      <c r="F109" s="27">
        <f>$L$77/F105</f>
        <v>10.016578947368421</v>
      </c>
      <c r="G109" s="136"/>
      <c r="H109" s="27">
        <f>$L$77/H105</f>
        <v>9.105980861244019</v>
      </c>
      <c r="I109" s="136"/>
      <c r="J109" s="67"/>
      <c r="K109" s="136"/>
      <c r="L109" s="67"/>
      <c r="M109" s="23"/>
    </row>
    <row r="110" spans="1:13" s="44" customFormat="1" ht="3.75" customHeight="1" x14ac:dyDescent="0.25">
      <c r="A110" s="15"/>
      <c r="B110" s="136"/>
      <c r="C110" s="136"/>
      <c r="D110" s="136"/>
      <c r="E110" s="136"/>
      <c r="F110" s="25"/>
      <c r="G110" s="136"/>
      <c r="H110" s="136"/>
      <c r="I110" s="136"/>
      <c r="J110" s="67"/>
      <c r="K110" s="136"/>
      <c r="L110" s="67"/>
      <c r="M110" s="23"/>
    </row>
    <row r="111" spans="1:13" s="44" customFormat="1" x14ac:dyDescent="0.25">
      <c r="A111" s="15"/>
      <c r="B111" s="136" t="s">
        <v>0</v>
      </c>
      <c r="C111" s="136"/>
      <c r="D111" s="27">
        <f>$L$80/D105</f>
        <v>34.366213450292392</v>
      </c>
      <c r="E111" s="136"/>
      <c r="F111" s="27">
        <f>$L$80/F105</f>
        <v>30.929592105263158</v>
      </c>
      <c r="G111" s="136"/>
      <c r="H111" s="27">
        <f>$L$80/H105</f>
        <v>28.117811004784684</v>
      </c>
      <c r="I111" s="136"/>
      <c r="J111" s="67"/>
      <c r="K111" s="136"/>
      <c r="L111" s="67"/>
      <c r="M111" s="23"/>
    </row>
    <row r="112" spans="1:13" s="44" customFormat="1" ht="5.25" customHeight="1" thickBot="1" x14ac:dyDescent="0.3">
      <c r="A112" s="19"/>
      <c r="B112" s="14"/>
      <c r="C112" s="14"/>
      <c r="D112" s="14"/>
      <c r="E112" s="14"/>
      <c r="F112" s="47"/>
      <c r="G112" s="14"/>
      <c r="H112" s="14"/>
      <c r="I112" s="14"/>
      <c r="J112" s="68"/>
      <c r="K112" s="14"/>
      <c r="L112" s="68"/>
      <c r="M112" s="48"/>
    </row>
    <row r="113" spans="6:12" s="44" customFormat="1" x14ac:dyDescent="0.25">
      <c r="F113" s="46"/>
      <c r="J113" s="69"/>
      <c r="L113" s="69"/>
    </row>
    <row r="114" spans="6:12" s="44" customFormat="1" x14ac:dyDescent="0.25">
      <c r="F114" s="46"/>
      <c r="J114" s="69"/>
      <c r="L114" s="69"/>
    </row>
    <row r="115" spans="6:12" s="44" customFormat="1" x14ac:dyDescent="0.25">
      <c r="F115" s="46"/>
      <c r="J115" s="69"/>
      <c r="L115" s="69"/>
    </row>
    <row r="116" spans="6:12" s="44" customFormat="1" x14ac:dyDescent="0.25">
      <c r="F116" s="46"/>
      <c r="J116" s="69"/>
      <c r="L116" s="69"/>
    </row>
    <row r="117" spans="6:12" s="44" customFormat="1" x14ac:dyDescent="0.25">
      <c r="F117" s="46"/>
      <c r="J117" s="69"/>
      <c r="L117" s="69"/>
    </row>
    <row r="118" spans="6:12" s="44" customFormat="1" x14ac:dyDescent="0.25">
      <c r="F118" s="46"/>
      <c r="J118" s="69"/>
      <c r="L118" s="69"/>
    </row>
    <row r="119" spans="6:12" s="44" customFormat="1" x14ac:dyDescent="0.25">
      <c r="F119" s="46"/>
      <c r="J119" s="69"/>
      <c r="L119" s="69"/>
    </row>
    <row r="120" spans="6:12" s="44" customFormat="1" x14ac:dyDescent="0.25">
      <c r="F120" s="46"/>
      <c r="J120" s="69"/>
      <c r="L120" s="69"/>
    </row>
    <row r="121" spans="6:12" s="44" customFormat="1" x14ac:dyDescent="0.25">
      <c r="F121" s="46"/>
      <c r="J121" s="69"/>
      <c r="L121" s="69"/>
    </row>
    <row r="122" spans="6:12" s="44" customFormat="1" x14ac:dyDescent="0.25">
      <c r="F122" s="46"/>
      <c r="J122" s="69"/>
      <c r="L122" s="69"/>
    </row>
    <row r="123" spans="6:12" s="44" customFormat="1" x14ac:dyDescent="0.25">
      <c r="F123" s="46"/>
      <c r="J123" s="69"/>
      <c r="L123" s="69"/>
    </row>
    <row r="124" spans="6:12" s="44" customFormat="1" x14ac:dyDescent="0.25">
      <c r="F124" s="46"/>
      <c r="J124" s="69"/>
      <c r="L124" s="69"/>
    </row>
    <row r="125" spans="6:12" s="44" customFormat="1" x14ac:dyDescent="0.25">
      <c r="F125" s="46"/>
      <c r="J125" s="69"/>
      <c r="L125" s="69"/>
    </row>
    <row r="126" spans="6:12" s="44" customFormat="1" x14ac:dyDescent="0.25">
      <c r="F126" s="46"/>
      <c r="J126" s="69"/>
      <c r="L126" s="69"/>
    </row>
    <row r="127" spans="6:12" s="44" customFormat="1" x14ac:dyDescent="0.25">
      <c r="F127" s="46"/>
      <c r="J127" s="69"/>
      <c r="L127" s="69"/>
    </row>
    <row r="128" spans="6:12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</sheetData>
  <sheetProtection selectLockedCells="1"/>
  <mergeCells count="20">
    <mergeCell ref="B71:D71"/>
    <mergeCell ref="E71:I71"/>
    <mergeCell ref="A1:H1"/>
    <mergeCell ref="B69:D69"/>
    <mergeCell ref="E69:I69"/>
    <mergeCell ref="B70:D70"/>
    <mergeCell ref="E70:I70"/>
    <mergeCell ref="B72:D72"/>
    <mergeCell ref="E72:I72"/>
    <mergeCell ref="B73:D73"/>
    <mergeCell ref="E73:I73"/>
    <mergeCell ref="B74:D74"/>
    <mergeCell ref="E74:I74"/>
    <mergeCell ref="B90:L90"/>
    <mergeCell ref="B75:D75"/>
    <mergeCell ref="E75:I75"/>
    <mergeCell ref="B86:L86"/>
    <mergeCell ref="B87:L87"/>
    <mergeCell ref="B88:L88"/>
    <mergeCell ref="B89:L89"/>
  </mergeCells>
  <pageMargins left="1.1499999999999999" right="0.75" top="0.75" bottom="0.75" header="0.5" footer="0.5"/>
  <pageSetup scale="60" orientation="portrait" r:id="rId1"/>
  <headerFooter alignWithMargins="0"/>
  <ignoredErrors>
    <ignoredError sqref="J69:J7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V215"/>
  <sheetViews>
    <sheetView workbookViewId="0">
      <selection activeCell="P82" sqref="P82"/>
    </sheetView>
  </sheetViews>
  <sheetFormatPr defaultRowHeight="18" x14ac:dyDescent="0.25"/>
  <cols>
    <col min="1" max="1" width="1.25" style="1" customWidth="1"/>
    <col min="2" max="2" width="37.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10" width="1.25" style="1" customWidth="1"/>
    <col min="11" max="11" width="17.75" style="70" customWidth="1"/>
    <col min="12" max="12" width="1.25" style="1" customWidth="1"/>
    <col min="13" max="13" width="3.75" style="44" customWidth="1"/>
    <col min="14" max="22" width="9" style="44"/>
    <col min="23" max="16384" width="9" style="1"/>
  </cols>
  <sheetData>
    <row r="1" spans="1:13" s="44" customFormat="1" ht="34.5" customHeight="1" x14ac:dyDescent="0.25">
      <c r="A1" s="146" t="s">
        <v>192</v>
      </c>
      <c r="B1" s="147"/>
      <c r="C1" s="147"/>
      <c r="D1" s="147"/>
      <c r="E1" s="147"/>
      <c r="F1" s="147"/>
      <c r="G1" s="147"/>
      <c r="H1" s="147"/>
      <c r="I1" s="84"/>
      <c r="J1" s="82"/>
      <c r="K1" s="133"/>
      <c r="L1" s="10"/>
    </row>
    <row r="2" spans="1:13" s="44" customFormat="1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83"/>
      <c r="K2" s="55"/>
      <c r="L2" s="8"/>
    </row>
    <row r="3" spans="1:13" s="44" customFormat="1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41"/>
      <c r="K3" s="56" t="s">
        <v>30</v>
      </c>
      <c r="L3" s="13"/>
    </row>
    <row r="4" spans="1:13" s="44" customFormat="1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42"/>
      <c r="K4" s="57" t="s">
        <v>25</v>
      </c>
      <c r="L4" s="13"/>
    </row>
    <row r="5" spans="1:13" ht="7.5" customHeight="1" x14ac:dyDescent="0.25">
      <c r="A5" s="15"/>
      <c r="B5" s="18"/>
      <c r="C5" s="131"/>
      <c r="D5" s="131"/>
      <c r="E5" s="131"/>
      <c r="F5" s="25"/>
      <c r="G5" s="131"/>
      <c r="H5" s="131"/>
      <c r="I5" s="131"/>
      <c r="J5" s="12"/>
      <c r="K5" s="58"/>
      <c r="L5" s="13"/>
    </row>
    <row r="6" spans="1:13" x14ac:dyDescent="0.25">
      <c r="A6" s="15"/>
      <c r="B6" s="21" t="s">
        <v>24</v>
      </c>
      <c r="C6" s="131"/>
      <c r="D6" s="131"/>
      <c r="E6" s="131"/>
      <c r="F6" s="25"/>
      <c r="G6" s="131"/>
      <c r="H6" s="131"/>
      <c r="I6" s="131"/>
      <c r="J6" s="12"/>
      <c r="K6" s="58"/>
      <c r="L6" s="13"/>
    </row>
    <row r="7" spans="1:13" x14ac:dyDescent="0.25">
      <c r="A7" s="15"/>
      <c r="B7" s="132" t="s">
        <v>112</v>
      </c>
      <c r="C7" s="131"/>
      <c r="D7" s="88">
        <v>425</v>
      </c>
      <c r="E7" s="131"/>
      <c r="F7" s="2" t="s">
        <v>113</v>
      </c>
      <c r="G7" s="131"/>
      <c r="H7" s="88">
        <v>7.5</v>
      </c>
      <c r="I7" s="131"/>
      <c r="J7" s="12"/>
      <c r="K7" s="54">
        <f>D7*H7</f>
        <v>3187.5</v>
      </c>
      <c r="L7" s="13"/>
      <c r="M7" s="45"/>
    </row>
    <row r="8" spans="1:13" s="44" customFormat="1" x14ac:dyDescent="0.25">
      <c r="A8" s="15"/>
      <c r="B8" s="51" t="s">
        <v>36</v>
      </c>
      <c r="C8" s="131"/>
      <c r="D8" s="89"/>
      <c r="E8" s="131"/>
      <c r="F8" s="33"/>
      <c r="G8" s="131"/>
      <c r="H8" s="89"/>
      <c r="I8" s="131"/>
      <c r="J8" s="43"/>
      <c r="K8" s="59">
        <f>SUM(K7:K7)</f>
        <v>3187.5</v>
      </c>
      <c r="L8" s="13"/>
      <c r="M8" s="45"/>
    </row>
    <row r="9" spans="1:13" s="44" customFormat="1" ht="7.5" customHeight="1" x14ac:dyDescent="0.25">
      <c r="A9" s="15"/>
      <c r="B9" s="131"/>
      <c r="C9" s="131"/>
      <c r="D9" s="90"/>
      <c r="E9" s="131"/>
      <c r="F9" s="25"/>
      <c r="G9" s="131"/>
      <c r="H9" s="90"/>
      <c r="I9" s="131"/>
      <c r="J9" s="12"/>
      <c r="K9" s="54"/>
      <c r="L9" s="13"/>
      <c r="M9" s="45"/>
    </row>
    <row r="10" spans="1:13" s="44" customFormat="1" x14ac:dyDescent="0.25">
      <c r="A10" s="15"/>
      <c r="B10" s="21" t="s">
        <v>23</v>
      </c>
      <c r="C10" s="131"/>
      <c r="D10" s="90"/>
      <c r="E10" s="131"/>
      <c r="F10" s="25"/>
      <c r="G10" s="131"/>
      <c r="H10" s="90"/>
      <c r="I10" s="131"/>
      <c r="J10" s="12"/>
      <c r="K10" s="54"/>
      <c r="L10" s="13"/>
    </row>
    <row r="11" spans="1:13" s="44" customFormat="1" ht="7.5" customHeight="1" x14ac:dyDescent="0.25">
      <c r="A11" s="15"/>
      <c r="B11" s="131"/>
      <c r="C11" s="131"/>
      <c r="D11" s="90"/>
      <c r="E11" s="131"/>
      <c r="F11" s="25"/>
      <c r="G11" s="131"/>
      <c r="H11" s="90"/>
      <c r="I11" s="131"/>
      <c r="J11" s="12"/>
      <c r="K11" s="54"/>
      <c r="L11" s="13"/>
    </row>
    <row r="12" spans="1:13" s="44" customFormat="1" x14ac:dyDescent="0.25">
      <c r="A12" s="15"/>
      <c r="B12" s="16" t="s">
        <v>22</v>
      </c>
      <c r="C12" s="131"/>
      <c r="D12" s="90"/>
      <c r="E12" s="131"/>
      <c r="F12" s="25"/>
      <c r="G12" s="131"/>
      <c r="H12" s="90"/>
      <c r="I12" s="131"/>
      <c r="J12" s="43"/>
      <c r="K12" s="77">
        <f>SUM(K13:K14)</f>
        <v>350.75</v>
      </c>
      <c r="L12" s="13"/>
    </row>
    <row r="13" spans="1:13" s="44" customFormat="1" x14ac:dyDescent="0.25">
      <c r="A13" s="15"/>
      <c r="B13" s="132" t="s">
        <v>114</v>
      </c>
      <c r="C13" s="131"/>
      <c r="D13" s="88">
        <v>23</v>
      </c>
      <c r="E13" s="131"/>
      <c r="F13" s="2" t="s">
        <v>113</v>
      </c>
      <c r="G13" s="131"/>
      <c r="H13" s="96">
        <v>13.5</v>
      </c>
      <c r="I13" s="131"/>
      <c r="J13" s="12"/>
      <c r="K13" s="60">
        <f>D13*H13</f>
        <v>310.5</v>
      </c>
      <c r="L13" s="13"/>
    </row>
    <row r="14" spans="1:13" s="44" customFormat="1" x14ac:dyDescent="0.25">
      <c r="A14" s="15"/>
      <c r="B14" s="132" t="s">
        <v>115</v>
      </c>
      <c r="C14" s="131"/>
      <c r="D14" s="88">
        <v>23</v>
      </c>
      <c r="E14" s="131"/>
      <c r="F14" s="2" t="s">
        <v>113</v>
      </c>
      <c r="G14" s="131"/>
      <c r="H14" s="96">
        <v>1.75</v>
      </c>
      <c r="I14" s="131"/>
      <c r="J14" s="12"/>
      <c r="K14" s="60">
        <f>D14*H14</f>
        <v>40.25</v>
      </c>
      <c r="L14" s="13"/>
    </row>
    <row r="15" spans="1:13" s="44" customFormat="1" ht="7.5" customHeight="1" x14ac:dyDescent="0.25">
      <c r="A15" s="15"/>
      <c r="B15" s="131"/>
      <c r="C15" s="131"/>
      <c r="D15" s="90"/>
      <c r="E15" s="131"/>
      <c r="F15" s="25"/>
      <c r="G15" s="131"/>
      <c r="H15" s="90"/>
      <c r="I15" s="131"/>
      <c r="J15" s="12"/>
      <c r="K15" s="54"/>
      <c r="L15" s="13"/>
    </row>
    <row r="16" spans="1:13" s="44" customFormat="1" x14ac:dyDescent="0.25">
      <c r="A16" s="15"/>
      <c r="B16" s="16" t="s">
        <v>21</v>
      </c>
      <c r="C16" s="131"/>
      <c r="D16" s="90"/>
      <c r="E16" s="131"/>
      <c r="F16" s="25"/>
      <c r="G16" s="131"/>
      <c r="H16" s="90"/>
      <c r="I16" s="131"/>
      <c r="J16" s="43"/>
      <c r="K16" s="77">
        <f>SUM(K17:K23)</f>
        <v>341.35</v>
      </c>
      <c r="L16" s="13"/>
    </row>
    <row r="17" spans="1:12" s="44" customFormat="1" x14ac:dyDescent="0.25">
      <c r="A17" s="15"/>
      <c r="B17" s="132" t="s">
        <v>116</v>
      </c>
      <c r="C17" s="131"/>
      <c r="D17" s="88">
        <v>155</v>
      </c>
      <c r="E17" s="131"/>
      <c r="F17" s="2" t="s">
        <v>38</v>
      </c>
      <c r="G17" s="131"/>
      <c r="H17" s="88">
        <v>0.4</v>
      </c>
      <c r="I17" s="131"/>
      <c r="J17" s="12"/>
      <c r="K17" s="60">
        <f t="shared" ref="K17:K23" si="0">D17*H17</f>
        <v>62</v>
      </c>
      <c r="L17" s="13"/>
    </row>
    <row r="18" spans="1:12" s="44" customFormat="1" x14ac:dyDescent="0.25">
      <c r="A18" s="15"/>
      <c r="B18" s="132" t="s">
        <v>40</v>
      </c>
      <c r="C18" s="131"/>
      <c r="D18" s="88">
        <v>205</v>
      </c>
      <c r="E18" s="131"/>
      <c r="F18" s="2" t="s">
        <v>38</v>
      </c>
      <c r="G18" s="131"/>
      <c r="H18" s="88">
        <v>0.38</v>
      </c>
      <c r="I18" s="131"/>
      <c r="J18" s="12"/>
      <c r="K18" s="60">
        <f t="shared" si="0"/>
        <v>77.900000000000006</v>
      </c>
      <c r="L18" s="13"/>
    </row>
    <row r="19" spans="1:12" s="44" customFormat="1" x14ac:dyDescent="0.25">
      <c r="A19" s="15"/>
      <c r="B19" s="132" t="s">
        <v>90</v>
      </c>
      <c r="C19" s="131"/>
      <c r="D19" s="88">
        <v>215</v>
      </c>
      <c r="E19" s="131"/>
      <c r="F19" s="2" t="s">
        <v>38</v>
      </c>
      <c r="G19" s="131"/>
      <c r="H19" s="88">
        <v>0.31</v>
      </c>
      <c r="I19" s="131"/>
      <c r="J19" s="12"/>
      <c r="K19" s="61">
        <f t="shared" si="0"/>
        <v>66.650000000000006</v>
      </c>
      <c r="L19" s="13"/>
    </row>
    <row r="20" spans="1:12" s="44" customFormat="1" x14ac:dyDescent="0.25">
      <c r="A20" s="15"/>
      <c r="B20" s="132" t="s">
        <v>60</v>
      </c>
      <c r="C20" s="131"/>
      <c r="D20" s="88">
        <v>85</v>
      </c>
      <c r="E20" s="131"/>
      <c r="F20" s="2" t="s">
        <v>38</v>
      </c>
      <c r="G20" s="131"/>
      <c r="H20" s="88">
        <v>0.22</v>
      </c>
      <c r="I20" s="131"/>
      <c r="J20" s="12"/>
      <c r="K20" s="61">
        <f t="shared" si="0"/>
        <v>18.7</v>
      </c>
      <c r="L20" s="13"/>
    </row>
    <row r="21" spans="1:12" s="44" customFormat="1" x14ac:dyDescent="0.25">
      <c r="A21" s="15"/>
      <c r="B21" s="132" t="s">
        <v>62</v>
      </c>
      <c r="C21" s="131"/>
      <c r="D21" s="88">
        <v>105</v>
      </c>
      <c r="E21" s="131"/>
      <c r="F21" s="2" t="s">
        <v>38</v>
      </c>
      <c r="G21" s="131"/>
      <c r="H21" s="88">
        <v>0.5</v>
      </c>
      <c r="I21" s="131"/>
      <c r="J21" s="12"/>
      <c r="K21" s="61">
        <f t="shared" si="0"/>
        <v>52.5</v>
      </c>
      <c r="L21" s="13"/>
    </row>
    <row r="22" spans="1:12" s="44" customFormat="1" x14ac:dyDescent="0.25">
      <c r="A22" s="15"/>
      <c r="B22" s="132" t="s">
        <v>63</v>
      </c>
      <c r="C22" s="131"/>
      <c r="D22" s="88">
        <v>35</v>
      </c>
      <c r="E22" s="131"/>
      <c r="F22" s="2" t="s">
        <v>38</v>
      </c>
      <c r="G22" s="131"/>
      <c r="H22" s="88">
        <v>0.56000000000000005</v>
      </c>
      <c r="I22" s="131"/>
      <c r="J22" s="12"/>
      <c r="K22" s="61">
        <f t="shared" si="0"/>
        <v>19.600000000000001</v>
      </c>
      <c r="L22" s="13"/>
    </row>
    <row r="23" spans="1:12" s="44" customFormat="1" x14ac:dyDescent="0.25">
      <c r="A23" s="15"/>
      <c r="B23" s="132" t="s">
        <v>178</v>
      </c>
      <c r="C23" s="131"/>
      <c r="D23" s="88">
        <v>2</v>
      </c>
      <c r="E23" s="131"/>
      <c r="F23" s="2" t="s">
        <v>42</v>
      </c>
      <c r="G23" s="131"/>
      <c r="H23" s="88">
        <v>22</v>
      </c>
      <c r="I23" s="131"/>
      <c r="J23" s="12"/>
      <c r="K23" s="61">
        <f t="shared" si="0"/>
        <v>44</v>
      </c>
      <c r="L23" s="13"/>
    </row>
    <row r="24" spans="1:12" s="44" customFormat="1" ht="7.5" customHeight="1" x14ac:dyDescent="0.25">
      <c r="A24" s="15"/>
      <c r="B24" s="131"/>
      <c r="C24" s="131"/>
      <c r="D24" s="90"/>
      <c r="E24" s="131"/>
      <c r="F24" s="25"/>
      <c r="G24" s="131"/>
      <c r="H24" s="90"/>
      <c r="I24" s="131"/>
      <c r="J24" s="12"/>
      <c r="K24" s="62"/>
      <c r="L24" s="13"/>
    </row>
    <row r="25" spans="1:12" s="44" customFormat="1" x14ac:dyDescent="0.25">
      <c r="A25" s="15"/>
      <c r="B25" s="16" t="s">
        <v>117</v>
      </c>
      <c r="C25" s="131"/>
      <c r="D25" s="90"/>
      <c r="E25" s="131"/>
      <c r="F25" s="25"/>
      <c r="G25" s="131"/>
      <c r="H25" s="90"/>
      <c r="I25" s="131"/>
      <c r="J25" s="43"/>
      <c r="K25" s="78">
        <f>SUM(K26:K40)</f>
        <v>267.04999999999995</v>
      </c>
      <c r="L25" s="13"/>
    </row>
    <row r="26" spans="1:12" s="44" customFormat="1" x14ac:dyDescent="0.25">
      <c r="A26" s="15"/>
      <c r="B26" s="132" t="s">
        <v>118</v>
      </c>
      <c r="C26" s="131"/>
      <c r="D26" s="88">
        <v>23</v>
      </c>
      <c r="E26" s="131"/>
      <c r="F26" s="2" t="s">
        <v>113</v>
      </c>
      <c r="G26" s="131"/>
      <c r="H26" s="88">
        <v>0.65</v>
      </c>
      <c r="I26" s="131"/>
      <c r="J26" s="12"/>
      <c r="K26" s="61">
        <f t="shared" ref="K26:K33" si="1">D26*H26</f>
        <v>14.950000000000001</v>
      </c>
      <c r="L26" s="13"/>
    </row>
    <row r="27" spans="1:12" s="44" customFormat="1" x14ac:dyDescent="0.25">
      <c r="A27" s="15"/>
      <c r="B27" s="132" t="s">
        <v>119</v>
      </c>
      <c r="C27" s="131"/>
      <c r="D27" s="88">
        <v>8</v>
      </c>
      <c r="E27" s="131"/>
      <c r="F27" s="2" t="s">
        <v>122</v>
      </c>
      <c r="G27" s="131"/>
      <c r="H27" s="88">
        <v>1.25</v>
      </c>
      <c r="I27" s="131"/>
      <c r="J27" s="12"/>
      <c r="K27" s="61">
        <f t="shared" si="1"/>
        <v>10</v>
      </c>
      <c r="L27" s="13"/>
    </row>
    <row r="28" spans="1:12" s="44" customFormat="1" x14ac:dyDescent="0.25">
      <c r="A28" s="15"/>
      <c r="B28" s="132" t="s">
        <v>121</v>
      </c>
      <c r="C28" s="131"/>
      <c r="D28" s="88">
        <v>8</v>
      </c>
      <c r="E28" s="131"/>
      <c r="F28" s="2" t="s">
        <v>64</v>
      </c>
      <c r="G28" s="131"/>
      <c r="H28" s="88">
        <v>1.5</v>
      </c>
      <c r="I28" s="131"/>
      <c r="J28" s="12"/>
      <c r="K28" s="61">
        <f t="shared" si="1"/>
        <v>12</v>
      </c>
      <c r="L28" s="13"/>
    </row>
    <row r="29" spans="1:12" s="44" customFormat="1" x14ac:dyDescent="0.25">
      <c r="A29" s="15"/>
      <c r="B29" s="132" t="s">
        <v>150</v>
      </c>
      <c r="C29" s="131"/>
      <c r="D29" s="88">
        <v>20</v>
      </c>
      <c r="E29" s="131"/>
      <c r="F29" s="2" t="s">
        <v>64</v>
      </c>
      <c r="G29" s="131"/>
      <c r="H29" s="88">
        <v>1</v>
      </c>
      <c r="I29" s="131"/>
      <c r="J29" s="12"/>
      <c r="K29" s="61">
        <f t="shared" si="1"/>
        <v>20</v>
      </c>
      <c r="L29" s="13"/>
    </row>
    <row r="30" spans="1:12" s="44" customFormat="1" x14ac:dyDescent="0.25">
      <c r="A30" s="15"/>
      <c r="B30" s="132" t="s">
        <v>120</v>
      </c>
      <c r="C30" s="131"/>
      <c r="D30" s="88">
        <v>2</v>
      </c>
      <c r="E30" s="131"/>
      <c r="F30" s="2" t="s">
        <v>41</v>
      </c>
      <c r="G30" s="131"/>
      <c r="H30" s="88">
        <v>5.15</v>
      </c>
      <c r="I30" s="131"/>
      <c r="J30" s="12"/>
      <c r="K30" s="61">
        <f t="shared" si="1"/>
        <v>10.3</v>
      </c>
      <c r="L30" s="13"/>
    </row>
    <row r="31" spans="1:12" s="44" customFormat="1" x14ac:dyDescent="0.25">
      <c r="A31" s="15"/>
      <c r="B31" s="132" t="s">
        <v>106</v>
      </c>
      <c r="C31" s="131"/>
      <c r="D31" s="88">
        <v>0.75</v>
      </c>
      <c r="E31" s="131"/>
      <c r="F31" s="2" t="s">
        <v>38</v>
      </c>
      <c r="G31" s="131"/>
      <c r="H31" s="88">
        <v>11.9</v>
      </c>
      <c r="I31" s="131"/>
      <c r="J31" s="12"/>
      <c r="K31" s="61">
        <f t="shared" si="1"/>
        <v>8.9250000000000007</v>
      </c>
      <c r="L31" s="13"/>
    </row>
    <row r="32" spans="1:12" s="44" customFormat="1" x14ac:dyDescent="0.25">
      <c r="A32" s="15"/>
      <c r="B32" s="132" t="s">
        <v>180</v>
      </c>
      <c r="C32" s="131"/>
      <c r="D32" s="88">
        <v>5.5</v>
      </c>
      <c r="E32" s="131"/>
      <c r="F32" s="2" t="s">
        <v>122</v>
      </c>
      <c r="G32" s="131"/>
      <c r="H32" s="88">
        <v>4.55</v>
      </c>
      <c r="I32" s="131"/>
      <c r="J32" s="12"/>
      <c r="K32" s="61">
        <f t="shared" si="1"/>
        <v>25.024999999999999</v>
      </c>
      <c r="L32" s="13"/>
    </row>
    <row r="33" spans="1:12" s="44" customFormat="1" x14ac:dyDescent="0.25">
      <c r="A33" s="15"/>
      <c r="B33" s="132" t="s">
        <v>123</v>
      </c>
      <c r="C33" s="131"/>
      <c r="D33" s="88">
        <v>3.75</v>
      </c>
      <c r="E33" s="131"/>
      <c r="F33" s="2" t="s">
        <v>124</v>
      </c>
      <c r="G33" s="131"/>
      <c r="H33" s="96">
        <v>8.5</v>
      </c>
      <c r="I33" s="131"/>
      <c r="J33" s="12"/>
      <c r="K33" s="61">
        <f t="shared" si="1"/>
        <v>31.875</v>
      </c>
      <c r="L33" s="13"/>
    </row>
    <row r="34" spans="1:12" s="44" customFormat="1" x14ac:dyDescent="0.25">
      <c r="A34" s="15"/>
      <c r="B34" s="132" t="s">
        <v>181</v>
      </c>
      <c r="C34" s="131"/>
      <c r="D34" s="88">
        <v>6</v>
      </c>
      <c r="E34" s="131"/>
      <c r="F34" s="2" t="s">
        <v>122</v>
      </c>
      <c r="G34" s="131"/>
      <c r="H34" s="96">
        <v>2.85</v>
      </c>
      <c r="I34" s="131"/>
      <c r="J34" s="12"/>
      <c r="K34" s="61">
        <f>D34*H34</f>
        <v>17.100000000000001</v>
      </c>
      <c r="L34" s="13"/>
    </row>
    <row r="35" spans="1:12" s="44" customFormat="1" x14ac:dyDescent="0.25">
      <c r="A35" s="15"/>
      <c r="B35" s="132" t="s">
        <v>182</v>
      </c>
      <c r="C35" s="131"/>
      <c r="D35" s="88">
        <v>2</v>
      </c>
      <c r="E35" s="131"/>
      <c r="F35" s="2" t="s">
        <v>38</v>
      </c>
      <c r="G35" s="131"/>
      <c r="H35" s="96">
        <v>8.5</v>
      </c>
      <c r="I35" s="131"/>
      <c r="J35" s="12"/>
      <c r="K35" s="61">
        <f>D35*H35</f>
        <v>17</v>
      </c>
      <c r="L35" s="13"/>
    </row>
    <row r="36" spans="1:12" s="44" customFormat="1" x14ac:dyDescent="0.25">
      <c r="A36" s="15"/>
      <c r="B36" s="132" t="s">
        <v>151</v>
      </c>
      <c r="C36" s="131"/>
      <c r="D36" s="88">
        <v>7</v>
      </c>
      <c r="E36" s="131"/>
      <c r="F36" s="2" t="s">
        <v>64</v>
      </c>
      <c r="G36" s="131"/>
      <c r="H36" s="96">
        <v>2.25</v>
      </c>
      <c r="I36" s="131"/>
      <c r="J36" s="12"/>
      <c r="K36" s="61">
        <f t="shared" ref="K36:K38" si="2">D36*H36</f>
        <v>15.75</v>
      </c>
      <c r="L36" s="13"/>
    </row>
    <row r="37" spans="1:12" s="44" customFormat="1" x14ac:dyDescent="0.25">
      <c r="A37" s="15"/>
      <c r="B37" s="132" t="s">
        <v>183</v>
      </c>
      <c r="C37" s="131"/>
      <c r="D37" s="88">
        <v>12</v>
      </c>
      <c r="E37" s="131"/>
      <c r="F37" s="2" t="s">
        <v>64</v>
      </c>
      <c r="G37" s="131"/>
      <c r="H37" s="96">
        <v>1.4</v>
      </c>
      <c r="I37" s="131"/>
      <c r="J37" s="12"/>
      <c r="K37" s="61">
        <f t="shared" si="2"/>
        <v>16.799999999999997</v>
      </c>
      <c r="L37" s="13"/>
    </row>
    <row r="38" spans="1:12" s="44" customFormat="1" x14ac:dyDescent="0.25">
      <c r="A38" s="15"/>
      <c r="B38" s="132" t="s">
        <v>184</v>
      </c>
      <c r="C38" s="131"/>
      <c r="D38" s="88">
        <v>5</v>
      </c>
      <c r="E38" s="131"/>
      <c r="F38" s="2" t="s">
        <v>64</v>
      </c>
      <c r="G38" s="131"/>
      <c r="H38" s="96">
        <v>8.3000000000000007</v>
      </c>
      <c r="I38" s="131"/>
      <c r="J38" s="12"/>
      <c r="K38" s="61">
        <f t="shared" si="2"/>
        <v>41.5</v>
      </c>
      <c r="L38" s="13"/>
    </row>
    <row r="39" spans="1:12" s="44" customFormat="1" x14ac:dyDescent="0.25">
      <c r="A39" s="15"/>
      <c r="B39" s="132" t="s">
        <v>185</v>
      </c>
      <c r="C39" s="131"/>
      <c r="D39" s="88">
        <v>7.5</v>
      </c>
      <c r="E39" s="131"/>
      <c r="F39" s="2" t="s">
        <v>64</v>
      </c>
      <c r="G39" s="131"/>
      <c r="H39" s="96">
        <v>2.25</v>
      </c>
      <c r="I39" s="131"/>
      <c r="J39" s="12"/>
      <c r="K39" s="61">
        <f>D39*H39</f>
        <v>16.875</v>
      </c>
      <c r="L39" s="13"/>
    </row>
    <row r="40" spans="1:12" s="44" customFormat="1" x14ac:dyDescent="0.25">
      <c r="A40" s="15"/>
      <c r="B40" s="132" t="s">
        <v>125</v>
      </c>
      <c r="C40" s="131"/>
      <c r="D40" s="88">
        <v>1</v>
      </c>
      <c r="E40" s="131"/>
      <c r="F40" s="2" t="s">
        <v>124</v>
      </c>
      <c r="G40" s="131"/>
      <c r="H40" s="88">
        <v>8.9499999999999993</v>
      </c>
      <c r="I40" s="131"/>
      <c r="J40" s="12"/>
      <c r="K40" s="61">
        <f>D40*H40</f>
        <v>8.9499999999999993</v>
      </c>
      <c r="L40" s="13"/>
    </row>
    <row r="41" spans="1:12" s="44" customFormat="1" ht="7.5" customHeight="1" x14ac:dyDescent="0.25">
      <c r="A41" s="15"/>
      <c r="B41" s="131"/>
      <c r="C41" s="131"/>
      <c r="D41" s="90"/>
      <c r="E41" s="131"/>
      <c r="F41" s="25"/>
      <c r="G41" s="131"/>
      <c r="H41" s="90"/>
      <c r="I41" s="131"/>
      <c r="J41" s="12"/>
      <c r="K41" s="62"/>
      <c r="L41" s="13"/>
    </row>
    <row r="42" spans="1:12" s="44" customFormat="1" x14ac:dyDescent="0.25">
      <c r="A42" s="15"/>
      <c r="B42" s="16" t="s">
        <v>126</v>
      </c>
      <c r="C42" s="131"/>
      <c r="D42" s="90"/>
      <c r="E42" s="131"/>
      <c r="F42" s="25"/>
      <c r="G42" s="131"/>
      <c r="H42" s="90"/>
      <c r="I42" s="131"/>
      <c r="J42" s="43"/>
      <c r="K42" s="78">
        <f>SUM(K43:K46)</f>
        <v>85.25</v>
      </c>
      <c r="L42" s="13"/>
    </row>
    <row r="43" spans="1:12" s="44" customFormat="1" x14ac:dyDescent="0.25">
      <c r="A43" s="15"/>
      <c r="B43" s="132" t="s">
        <v>128</v>
      </c>
      <c r="C43" s="131"/>
      <c r="D43" s="88">
        <v>1</v>
      </c>
      <c r="E43" s="131"/>
      <c r="F43" s="2" t="s">
        <v>42</v>
      </c>
      <c r="G43" s="131"/>
      <c r="H43" s="88">
        <v>8</v>
      </c>
      <c r="I43" s="131"/>
      <c r="J43" s="12"/>
      <c r="K43" s="61">
        <f>D43*H43</f>
        <v>8</v>
      </c>
      <c r="L43" s="13"/>
    </row>
    <row r="44" spans="1:12" s="44" customFormat="1" x14ac:dyDescent="0.25">
      <c r="A44" s="15"/>
      <c r="B44" s="132" t="s">
        <v>129</v>
      </c>
      <c r="C44" s="131"/>
      <c r="D44" s="88">
        <v>1</v>
      </c>
      <c r="E44" s="131"/>
      <c r="F44" s="2" t="s">
        <v>42</v>
      </c>
      <c r="G44" s="131"/>
      <c r="H44" s="88">
        <v>7.25</v>
      </c>
      <c r="I44" s="131"/>
      <c r="J44" s="12"/>
      <c r="K44" s="61">
        <f t="shared" ref="K44:K45" si="3">D44*H44</f>
        <v>7.25</v>
      </c>
      <c r="L44" s="13"/>
    </row>
    <row r="45" spans="1:12" s="44" customFormat="1" x14ac:dyDescent="0.25">
      <c r="A45" s="15"/>
      <c r="B45" s="132" t="s">
        <v>186</v>
      </c>
      <c r="C45" s="131"/>
      <c r="D45" s="88">
        <v>4</v>
      </c>
      <c r="E45" s="131"/>
      <c r="F45" s="2" t="s">
        <v>42</v>
      </c>
      <c r="G45" s="131"/>
      <c r="H45" s="88">
        <v>10</v>
      </c>
      <c r="I45" s="131"/>
      <c r="J45" s="12"/>
      <c r="K45" s="61">
        <f t="shared" si="3"/>
        <v>40</v>
      </c>
      <c r="L45" s="13"/>
    </row>
    <row r="46" spans="1:12" s="44" customFormat="1" x14ac:dyDescent="0.25">
      <c r="A46" s="15"/>
      <c r="B46" s="132" t="s">
        <v>130</v>
      </c>
      <c r="C46" s="131"/>
      <c r="D46" s="88">
        <v>1</v>
      </c>
      <c r="E46" s="131"/>
      <c r="F46" s="2" t="s">
        <v>42</v>
      </c>
      <c r="G46" s="131"/>
      <c r="H46" s="88">
        <v>30</v>
      </c>
      <c r="I46" s="131"/>
      <c r="J46" s="12"/>
      <c r="K46" s="61">
        <f>D46*H46</f>
        <v>30</v>
      </c>
      <c r="L46" s="13"/>
    </row>
    <row r="47" spans="1:12" s="44" customFormat="1" ht="7.5" customHeight="1" x14ac:dyDescent="0.25">
      <c r="A47" s="15"/>
      <c r="B47" s="131"/>
      <c r="C47" s="131"/>
      <c r="D47" s="90"/>
      <c r="E47" s="131"/>
      <c r="F47" s="25"/>
      <c r="G47" s="131"/>
      <c r="H47" s="90"/>
      <c r="I47" s="131"/>
      <c r="J47" s="12"/>
      <c r="K47" s="62"/>
      <c r="L47" s="13"/>
    </row>
    <row r="48" spans="1:12" s="44" customFormat="1" x14ac:dyDescent="0.25">
      <c r="A48" s="15"/>
      <c r="B48" s="16" t="s">
        <v>131</v>
      </c>
      <c r="C48" s="131"/>
      <c r="D48" s="90"/>
      <c r="E48" s="131"/>
      <c r="F48" s="25"/>
      <c r="G48" s="131"/>
      <c r="H48" s="90"/>
      <c r="I48" s="131"/>
      <c r="J48" s="43"/>
      <c r="K48" s="78">
        <f>SUM(K49:K51)</f>
        <v>114.19</v>
      </c>
      <c r="L48" s="13"/>
    </row>
    <row r="49" spans="1:12" s="44" customFormat="1" x14ac:dyDescent="0.25">
      <c r="A49" s="15"/>
      <c r="B49" s="132" t="s">
        <v>94</v>
      </c>
      <c r="C49" s="131"/>
      <c r="D49" s="88">
        <v>1</v>
      </c>
      <c r="E49" s="131"/>
      <c r="F49" s="2" t="s">
        <v>42</v>
      </c>
      <c r="G49" s="131"/>
      <c r="H49" s="88">
        <v>47.5</v>
      </c>
      <c r="I49" s="131"/>
      <c r="J49" s="12"/>
      <c r="K49" s="61">
        <f>D49*H49</f>
        <v>47.5</v>
      </c>
      <c r="L49" s="13"/>
    </row>
    <row r="50" spans="1:12" s="44" customFormat="1" x14ac:dyDescent="0.25">
      <c r="A50" s="15"/>
      <c r="B50" s="132" t="s">
        <v>132</v>
      </c>
      <c r="C50" s="131"/>
      <c r="D50" s="88">
        <v>27</v>
      </c>
      <c r="E50" s="131"/>
      <c r="F50" s="2" t="s">
        <v>133</v>
      </c>
      <c r="G50" s="131"/>
      <c r="H50" s="88">
        <v>0.53</v>
      </c>
      <c r="I50" s="131"/>
      <c r="J50" s="12"/>
      <c r="K50" s="61">
        <f>D50*H50</f>
        <v>14.31</v>
      </c>
      <c r="L50" s="13"/>
    </row>
    <row r="51" spans="1:12" s="44" customFormat="1" x14ac:dyDescent="0.25">
      <c r="A51" s="15"/>
      <c r="B51" s="132" t="s">
        <v>134</v>
      </c>
      <c r="C51" s="131"/>
      <c r="D51" s="88">
        <v>27</v>
      </c>
      <c r="E51" s="131"/>
      <c r="F51" s="2" t="s">
        <v>133</v>
      </c>
      <c r="G51" s="131"/>
      <c r="H51" s="88">
        <v>1.94</v>
      </c>
      <c r="I51" s="131"/>
      <c r="J51" s="12"/>
      <c r="K51" s="61">
        <f>D51*H51</f>
        <v>52.379999999999995</v>
      </c>
      <c r="L51" s="13"/>
    </row>
    <row r="52" spans="1:12" s="44" customFormat="1" ht="7.5" customHeight="1" x14ac:dyDescent="0.25">
      <c r="A52" s="15"/>
      <c r="B52" s="32"/>
      <c r="C52" s="131"/>
      <c r="D52" s="89"/>
      <c r="E52" s="131"/>
      <c r="F52" s="33"/>
      <c r="G52" s="131"/>
      <c r="H52" s="89"/>
      <c r="I52" s="131"/>
      <c r="J52" s="12"/>
      <c r="K52" s="62"/>
      <c r="L52" s="13"/>
    </row>
    <row r="53" spans="1:12" s="44" customFormat="1" x14ac:dyDescent="0.25">
      <c r="A53" s="15"/>
      <c r="B53" s="16" t="s">
        <v>20</v>
      </c>
      <c r="C53" s="131"/>
      <c r="D53" s="90"/>
      <c r="E53" s="131"/>
      <c r="F53" s="25"/>
      <c r="G53" s="131"/>
      <c r="H53" s="90"/>
      <c r="I53" s="131"/>
      <c r="J53" s="43"/>
      <c r="K53" s="78">
        <f>SUM(K54:K58)</f>
        <v>122.97149999999999</v>
      </c>
      <c r="L53" s="13"/>
    </row>
    <row r="54" spans="1:12" s="44" customFormat="1" x14ac:dyDescent="0.25">
      <c r="A54" s="15"/>
      <c r="B54" s="132" t="s">
        <v>43</v>
      </c>
      <c r="C54" s="131"/>
      <c r="D54" s="88">
        <v>4.59</v>
      </c>
      <c r="E54" s="131"/>
      <c r="F54" s="2" t="s">
        <v>48</v>
      </c>
      <c r="G54" s="131"/>
      <c r="H54" s="88">
        <v>2.4500000000000002</v>
      </c>
      <c r="I54" s="131"/>
      <c r="J54" s="12"/>
      <c r="K54" s="61">
        <f>D54*H54</f>
        <v>11.2455</v>
      </c>
      <c r="L54" s="13"/>
    </row>
    <row r="55" spans="1:12" s="44" customFormat="1" x14ac:dyDescent="0.25">
      <c r="A55" s="15"/>
      <c r="B55" s="132" t="s">
        <v>135</v>
      </c>
      <c r="C55" s="131"/>
      <c r="D55" s="88">
        <v>19.41</v>
      </c>
      <c r="E55" s="131"/>
      <c r="F55" s="2" t="s">
        <v>48</v>
      </c>
      <c r="G55" s="131"/>
      <c r="H55" s="88">
        <v>2.2000000000000002</v>
      </c>
      <c r="I55" s="131"/>
      <c r="J55" s="12"/>
      <c r="K55" s="61">
        <f>D55*H55</f>
        <v>42.702000000000005</v>
      </c>
      <c r="L55" s="13"/>
    </row>
    <row r="56" spans="1:12" s="44" customFormat="1" x14ac:dyDescent="0.25">
      <c r="A56" s="15"/>
      <c r="B56" s="132" t="s">
        <v>45</v>
      </c>
      <c r="C56" s="131"/>
      <c r="D56" s="88">
        <v>2.2799999999999998</v>
      </c>
      <c r="E56" s="131"/>
      <c r="F56" s="2" t="s">
        <v>48</v>
      </c>
      <c r="G56" s="131"/>
      <c r="H56" s="88">
        <v>2.8</v>
      </c>
      <c r="I56" s="131"/>
      <c r="J56" s="12"/>
      <c r="K56" s="61">
        <f>D56*H56</f>
        <v>6.3839999999999995</v>
      </c>
      <c r="L56" s="13"/>
    </row>
    <row r="57" spans="1:12" s="44" customFormat="1" x14ac:dyDescent="0.25">
      <c r="A57" s="15"/>
      <c r="B57" s="132" t="s">
        <v>46</v>
      </c>
      <c r="C57" s="131"/>
      <c r="D57" s="88">
        <v>1</v>
      </c>
      <c r="E57" s="131"/>
      <c r="F57" s="2" t="s">
        <v>49</v>
      </c>
      <c r="G57" s="131"/>
      <c r="H57" s="88">
        <v>9.0399999999999991</v>
      </c>
      <c r="I57" s="131"/>
      <c r="J57" s="12"/>
      <c r="K57" s="61">
        <f>D57*H57</f>
        <v>9.0399999999999991</v>
      </c>
      <c r="L57" s="13"/>
    </row>
    <row r="58" spans="1:12" s="44" customFormat="1" x14ac:dyDescent="0.25">
      <c r="A58" s="15"/>
      <c r="B58" s="132" t="s">
        <v>136</v>
      </c>
      <c r="C58" s="131"/>
      <c r="D58" s="88">
        <v>1</v>
      </c>
      <c r="E58" s="131"/>
      <c r="F58" s="2" t="s">
        <v>49</v>
      </c>
      <c r="G58" s="131"/>
      <c r="H58" s="88">
        <v>53.6</v>
      </c>
      <c r="I58" s="131"/>
      <c r="J58" s="12"/>
      <c r="K58" s="61">
        <f>D58*H58</f>
        <v>53.6</v>
      </c>
      <c r="L58" s="13"/>
    </row>
    <row r="59" spans="1:12" s="44" customFormat="1" ht="7.5" customHeight="1" x14ac:dyDescent="0.25">
      <c r="A59" s="15"/>
      <c r="B59" s="32"/>
      <c r="C59" s="131"/>
      <c r="D59" s="89"/>
      <c r="E59" s="131"/>
      <c r="F59" s="33"/>
      <c r="G59" s="131"/>
      <c r="H59" s="89"/>
      <c r="I59" s="131"/>
      <c r="J59" s="12"/>
      <c r="K59" s="62"/>
      <c r="L59" s="13"/>
    </row>
    <row r="60" spans="1:12" s="44" customFormat="1" x14ac:dyDescent="0.25">
      <c r="A60" s="15"/>
      <c r="B60" s="16" t="s">
        <v>19</v>
      </c>
      <c r="C60" s="131"/>
      <c r="D60" s="90"/>
      <c r="E60" s="131"/>
      <c r="F60" s="25"/>
      <c r="G60" s="131"/>
      <c r="H60" s="90"/>
      <c r="I60" s="131"/>
      <c r="J60" s="43"/>
      <c r="K60" s="78">
        <f>SUM(K61:K65)</f>
        <v>181.59449999999998</v>
      </c>
      <c r="L60" s="13"/>
    </row>
    <row r="61" spans="1:12" s="44" customFormat="1" x14ac:dyDescent="0.25">
      <c r="A61" s="15"/>
      <c r="B61" s="132" t="s">
        <v>50</v>
      </c>
      <c r="C61" s="131"/>
      <c r="D61" s="88">
        <v>4.49</v>
      </c>
      <c r="E61" s="131"/>
      <c r="F61" s="2" t="s">
        <v>51</v>
      </c>
      <c r="G61" s="131"/>
      <c r="H61" s="88">
        <v>19.7</v>
      </c>
      <c r="I61" s="131"/>
      <c r="J61" s="12"/>
      <c r="K61" s="61">
        <f>D61*H61</f>
        <v>88.453000000000003</v>
      </c>
      <c r="L61" s="13"/>
    </row>
    <row r="62" spans="1:12" s="44" customFormat="1" x14ac:dyDescent="0.25">
      <c r="A62" s="15"/>
      <c r="B62" s="132" t="s">
        <v>137</v>
      </c>
      <c r="C62" s="131"/>
      <c r="D62" s="88">
        <v>1.83</v>
      </c>
      <c r="E62" s="131"/>
      <c r="F62" s="2" t="s">
        <v>51</v>
      </c>
      <c r="G62" s="131"/>
      <c r="H62" s="88">
        <v>15.35</v>
      </c>
      <c r="I62" s="131"/>
      <c r="J62" s="12"/>
      <c r="K62" s="61">
        <f t="shared" ref="K62:K63" si="4">D62*H62</f>
        <v>28.090499999999999</v>
      </c>
      <c r="L62" s="13"/>
    </row>
    <row r="63" spans="1:12" s="44" customFormat="1" x14ac:dyDescent="0.25">
      <c r="A63" s="15"/>
      <c r="B63" s="132" t="s">
        <v>138</v>
      </c>
      <c r="C63" s="131"/>
      <c r="D63" s="88">
        <v>1.08</v>
      </c>
      <c r="E63" s="131"/>
      <c r="F63" s="2" t="s">
        <v>51</v>
      </c>
      <c r="G63" s="131"/>
      <c r="H63" s="88">
        <v>19.7</v>
      </c>
      <c r="I63" s="131"/>
      <c r="J63" s="12"/>
      <c r="K63" s="61">
        <f t="shared" si="4"/>
        <v>21.276</v>
      </c>
      <c r="L63" s="13"/>
    </row>
    <row r="64" spans="1:12" s="44" customFormat="1" x14ac:dyDescent="0.25">
      <c r="A64" s="15"/>
      <c r="B64" s="132" t="s">
        <v>102</v>
      </c>
      <c r="C64" s="131"/>
      <c r="D64" s="88">
        <v>0.92</v>
      </c>
      <c r="E64" s="131"/>
      <c r="F64" s="2" t="s">
        <v>51</v>
      </c>
      <c r="G64" s="131"/>
      <c r="H64" s="88">
        <v>19.7</v>
      </c>
      <c r="I64" s="131"/>
      <c r="J64" s="12"/>
      <c r="K64" s="61">
        <f>D64*H64</f>
        <v>18.123999999999999</v>
      </c>
      <c r="L64" s="13"/>
    </row>
    <row r="65" spans="1:12" s="44" customFormat="1" x14ac:dyDescent="0.25">
      <c r="A65" s="15"/>
      <c r="B65" s="132" t="s">
        <v>66</v>
      </c>
      <c r="C65" s="131"/>
      <c r="D65" s="88">
        <v>2.2599999999999998</v>
      </c>
      <c r="E65" s="131"/>
      <c r="F65" s="2" t="s">
        <v>51</v>
      </c>
      <c r="G65" s="131"/>
      <c r="H65" s="88">
        <v>11.35</v>
      </c>
      <c r="I65" s="131"/>
      <c r="J65" s="12"/>
      <c r="K65" s="61">
        <f>D65*H65</f>
        <v>25.650999999999996</v>
      </c>
      <c r="L65" s="13"/>
    </row>
    <row r="66" spans="1:12" s="44" customFormat="1" ht="7.5" customHeight="1" x14ac:dyDescent="0.25">
      <c r="A66" s="15"/>
      <c r="B66" s="32"/>
      <c r="C66" s="131"/>
      <c r="D66" s="89"/>
      <c r="E66" s="131"/>
      <c r="F66" s="33"/>
      <c r="G66" s="131"/>
      <c r="H66" s="89"/>
      <c r="I66" s="131"/>
      <c r="J66" s="12"/>
      <c r="K66" s="62"/>
      <c r="L66" s="13"/>
    </row>
    <row r="67" spans="1:12" s="44" customFormat="1" x14ac:dyDescent="0.25">
      <c r="A67" s="15"/>
      <c r="B67" s="16" t="s">
        <v>139</v>
      </c>
      <c r="C67" s="131"/>
      <c r="D67" s="90"/>
      <c r="E67" s="131"/>
      <c r="F67" s="25"/>
      <c r="G67" s="131"/>
      <c r="H67" s="90"/>
      <c r="I67" s="131"/>
      <c r="J67" s="43"/>
      <c r="K67" s="78">
        <f>SUM(K68:K70)</f>
        <v>63.75</v>
      </c>
      <c r="L67" s="13"/>
    </row>
    <row r="68" spans="1:12" s="44" customFormat="1" x14ac:dyDescent="0.25">
      <c r="A68" s="15"/>
      <c r="B68" s="132" t="s">
        <v>140</v>
      </c>
      <c r="C68" s="131"/>
      <c r="D68" s="88">
        <v>425</v>
      </c>
      <c r="E68" s="131"/>
      <c r="F68" s="2" t="s">
        <v>113</v>
      </c>
      <c r="G68" s="131"/>
      <c r="H68" s="129">
        <v>0.115</v>
      </c>
      <c r="I68" s="131"/>
      <c r="J68" s="12"/>
      <c r="K68" s="61">
        <f>D68*H68</f>
        <v>48.875</v>
      </c>
      <c r="L68" s="13"/>
    </row>
    <row r="69" spans="1:12" s="44" customFormat="1" x14ac:dyDescent="0.25">
      <c r="A69" s="15"/>
      <c r="B69" s="132" t="s">
        <v>141</v>
      </c>
      <c r="C69" s="131"/>
      <c r="D69" s="88">
        <v>425</v>
      </c>
      <c r="E69" s="131"/>
      <c r="F69" s="2" t="s">
        <v>113</v>
      </c>
      <c r="G69" s="131"/>
      <c r="H69" s="130">
        <v>3.5000000000000003E-2</v>
      </c>
      <c r="I69" s="131"/>
      <c r="J69" s="12"/>
      <c r="K69" s="61">
        <f>D69*H69</f>
        <v>14.875000000000002</v>
      </c>
      <c r="L69" s="13"/>
    </row>
    <row r="70" spans="1:12" s="44" customFormat="1" ht="7.5" customHeight="1" x14ac:dyDescent="0.25">
      <c r="A70" s="15"/>
      <c r="B70" s="131"/>
      <c r="C70" s="131"/>
      <c r="D70" s="90"/>
      <c r="E70" s="131"/>
      <c r="F70" s="25"/>
      <c r="G70" s="131"/>
      <c r="H70" s="90"/>
      <c r="I70" s="131"/>
      <c r="J70" s="12"/>
      <c r="K70" s="62"/>
      <c r="L70" s="13"/>
    </row>
    <row r="71" spans="1:12" s="44" customFormat="1" x14ac:dyDescent="0.25">
      <c r="A71" s="15"/>
      <c r="B71" s="16" t="s">
        <v>18</v>
      </c>
      <c r="C71" s="131"/>
      <c r="D71" s="90"/>
      <c r="E71" s="131"/>
      <c r="F71" s="25"/>
      <c r="G71" s="131"/>
      <c r="H71" s="90"/>
      <c r="I71" s="131"/>
      <c r="J71" s="43"/>
      <c r="K71" s="78">
        <f>SUM(K72:K73)</f>
        <v>137.72</v>
      </c>
      <c r="L71" s="13"/>
    </row>
    <row r="72" spans="1:12" s="44" customFormat="1" x14ac:dyDescent="0.25">
      <c r="A72" s="15"/>
      <c r="B72" s="132" t="s">
        <v>58</v>
      </c>
      <c r="C72" s="131"/>
      <c r="D72" s="88">
        <v>1</v>
      </c>
      <c r="E72" s="131"/>
      <c r="F72" s="2" t="s">
        <v>42</v>
      </c>
      <c r="G72" s="131"/>
      <c r="H72" s="88">
        <v>65</v>
      </c>
      <c r="I72" s="131"/>
      <c r="J72" s="12"/>
      <c r="K72" s="61">
        <f>D72*H72</f>
        <v>65</v>
      </c>
      <c r="L72" s="13"/>
    </row>
    <row r="73" spans="1:12" s="44" customFormat="1" x14ac:dyDescent="0.25">
      <c r="A73" s="15"/>
      <c r="B73" s="132" t="s">
        <v>142</v>
      </c>
      <c r="C73" s="131"/>
      <c r="D73" s="88">
        <v>404</v>
      </c>
      <c r="E73" s="131"/>
      <c r="F73" s="2" t="s">
        <v>113</v>
      </c>
      <c r="G73" s="131"/>
      <c r="H73" s="88">
        <v>0.18</v>
      </c>
      <c r="I73" s="131"/>
      <c r="J73" s="12"/>
      <c r="K73" s="61">
        <f>D73*H73</f>
        <v>72.72</v>
      </c>
      <c r="L73" s="13"/>
    </row>
    <row r="74" spans="1:12" s="44" customFormat="1" ht="7.5" customHeight="1" x14ac:dyDescent="0.25">
      <c r="A74" s="15"/>
      <c r="B74" s="131"/>
      <c r="C74" s="131"/>
      <c r="D74" s="131"/>
      <c r="E74" s="131"/>
      <c r="F74" s="25"/>
      <c r="G74" s="131"/>
      <c r="H74" s="31"/>
      <c r="I74" s="131"/>
      <c r="J74" s="12"/>
      <c r="K74" s="62"/>
      <c r="L74" s="13"/>
    </row>
    <row r="75" spans="1:12" s="44" customFormat="1" x14ac:dyDescent="0.25">
      <c r="A75" s="15"/>
      <c r="B75" s="86" t="s">
        <v>149</v>
      </c>
      <c r="C75" s="87"/>
      <c r="D75" s="87"/>
      <c r="E75" s="131"/>
      <c r="F75" s="25"/>
      <c r="G75" s="131"/>
      <c r="H75" s="131"/>
      <c r="I75" s="131"/>
      <c r="J75" s="12"/>
      <c r="K75" s="92">
        <v>51.73</v>
      </c>
      <c r="L75" s="13"/>
    </row>
    <row r="76" spans="1:12" s="44" customFormat="1" ht="7.5" customHeight="1" x14ac:dyDescent="0.25">
      <c r="A76" s="15"/>
      <c r="B76" s="131"/>
      <c r="C76" s="131"/>
      <c r="D76" s="131"/>
      <c r="E76" s="131"/>
      <c r="F76" s="25"/>
      <c r="G76" s="131"/>
      <c r="H76" s="131"/>
      <c r="I76" s="131"/>
      <c r="J76" s="12"/>
      <c r="K76" s="62"/>
      <c r="L76" s="13"/>
    </row>
    <row r="77" spans="1:12" s="44" customFormat="1" x14ac:dyDescent="0.25">
      <c r="A77" s="15"/>
      <c r="B77" s="16" t="s">
        <v>17</v>
      </c>
      <c r="C77" s="131"/>
      <c r="D77" s="131"/>
      <c r="E77" s="131"/>
      <c r="F77" s="25"/>
      <c r="G77" s="131"/>
      <c r="H77" s="131"/>
      <c r="I77" s="131"/>
      <c r="J77" s="43"/>
      <c r="K77" s="63">
        <f>SUM(K12:K75)-(K12+K16+K25+K42+K48+K53+K60+K67+K71)</f>
        <v>1716.3559999999993</v>
      </c>
      <c r="L77" s="13"/>
    </row>
    <row r="78" spans="1:12" s="44" customFormat="1" x14ac:dyDescent="0.25">
      <c r="A78" s="15"/>
      <c r="B78" s="16" t="s">
        <v>16</v>
      </c>
      <c r="C78" s="131"/>
      <c r="D78" s="131"/>
      <c r="E78" s="131"/>
      <c r="F78" s="25"/>
      <c r="G78" s="131"/>
      <c r="H78" s="131"/>
      <c r="I78" s="131"/>
      <c r="J78" s="43"/>
      <c r="K78" s="64">
        <f>K77/D7</f>
        <v>4.0384847058823512</v>
      </c>
      <c r="L78" s="13"/>
    </row>
    <row r="79" spans="1:12" s="44" customFormat="1" ht="7.5" customHeight="1" x14ac:dyDescent="0.25">
      <c r="A79" s="15"/>
      <c r="B79" s="131"/>
      <c r="C79" s="131"/>
      <c r="D79" s="131"/>
      <c r="E79" s="131"/>
      <c r="F79" s="25"/>
      <c r="G79" s="131"/>
      <c r="H79" s="131"/>
      <c r="I79" s="131"/>
      <c r="J79" s="12"/>
      <c r="K79" s="62"/>
      <c r="L79" s="13"/>
    </row>
    <row r="80" spans="1:12" s="44" customFormat="1" ht="18.75" thickBot="1" x14ac:dyDescent="0.3">
      <c r="A80" s="15"/>
      <c r="B80" s="16" t="s">
        <v>59</v>
      </c>
      <c r="C80" s="16"/>
      <c r="D80" s="16"/>
      <c r="E80" s="16"/>
      <c r="F80" s="36"/>
      <c r="G80" s="16"/>
      <c r="H80" s="16"/>
      <c r="I80" s="16"/>
      <c r="J80" s="43"/>
      <c r="K80" s="65">
        <f>K8-K77</f>
        <v>1471.1440000000007</v>
      </c>
      <c r="L80" s="13"/>
    </row>
    <row r="81" spans="1:12" s="44" customFormat="1" ht="19.5" thickTop="1" thickBot="1" x14ac:dyDescent="0.3">
      <c r="A81" s="19"/>
      <c r="B81" s="120"/>
      <c r="C81" s="120"/>
      <c r="D81" s="120"/>
      <c r="E81" s="120"/>
      <c r="F81" s="121"/>
      <c r="G81" s="120"/>
      <c r="H81" s="120"/>
      <c r="I81" s="120"/>
      <c r="J81" s="122"/>
      <c r="K81" s="123"/>
      <c r="L81" s="124"/>
    </row>
    <row r="82" spans="1:12" s="44" customFormat="1" ht="34.5" customHeight="1" x14ac:dyDescent="0.25">
      <c r="A82" s="148" t="s">
        <v>191</v>
      </c>
      <c r="B82" s="149"/>
      <c r="C82" s="149"/>
      <c r="D82" s="149"/>
      <c r="E82" s="149"/>
      <c r="F82" s="149"/>
      <c r="G82" s="149"/>
      <c r="H82" s="149"/>
      <c r="I82" s="125"/>
      <c r="J82" s="126"/>
      <c r="K82" s="134"/>
      <c r="L82" s="127"/>
    </row>
    <row r="83" spans="1:12" s="44" customFormat="1" ht="3.75" customHeight="1" x14ac:dyDescent="0.25">
      <c r="A83" s="7"/>
      <c r="B83" s="83"/>
      <c r="C83" s="83"/>
      <c r="D83" s="83"/>
      <c r="E83" s="83"/>
      <c r="F83" s="5"/>
      <c r="G83" s="83"/>
      <c r="H83" s="83"/>
      <c r="I83" s="83"/>
      <c r="J83" s="83"/>
      <c r="K83" s="55"/>
      <c r="L83" s="8"/>
    </row>
    <row r="84" spans="1:12" s="44" customFormat="1" ht="22.5" customHeight="1" x14ac:dyDescent="0.25">
      <c r="A84" s="15"/>
      <c r="B84" s="16"/>
      <c r="C84" s="16"/>
      <c r="D84" s="34" t="s">
        <v>32</v>
      </c>
      <c r="E84" s="35"/>
      <c r="F84" s="36"/>
      <c r="G84" s="35"/>
      <c r="H84" s="34" t="s">
        <v>31</v>
      </c>
      <c r="I84" s="35"/>
      <c r="J84" s="41"/>
      <c r="K84" s="56" t="s">
        <v>30</v>
      </c>
      <c r="L84" s="13"/>
    </row>
    <row r="85" spans="1:12" s="44" customFormat="1" x14ac:dyDescent="0.25">
      <c r="A85" s="15"/>
      <c r="B85" s="37" t="s">
        <v>29</v>
      </c>
      <c r="C85" s="38"/>
      <c r="D85" s="39" t="s">
        <v>28</v>
      </c>
      <c r="E85" s="37"/>
      <c r="F85" s="40" t="s">
        <v>27</v>
      </c>
      <c r="G85" s="37"/>
      <c r="H85" s="39" t="s">
        <v>26</v>
      </c>
      <c r="I85" s="37"/>
      <c r="J85" s="42"/>
      <c r="K85" s="57" t="s">
        <v>25</v>
      </c>
      <c r="L85" s="13"/>
    </row>
    <row r="86" spans="1:12" s="44" customFormat="1" x14ac:dyDescent="0.25">
      <c r="A86" s="15"/>
      <c r="B86" s="21" t="s">
        <v>15</v>
      </c>
      <c r="C86" s="131"/>
      <c r="D86" s="131"/>
      <c r="E86" s="131"/>
      <c r="F86" s="25"/>
      <c r="G86" s="131"/>
      <c r="H86" s="131"/>
      <c r="I86" s="131"/>
      <c r="J86" s="12"/>
      <c r="K86" s="66"/>
      <c r="L86" s="13"/>
    </row>
    <row r="87" spans="1:12" s="44" customFormat="1" ht="18" customHeight="1" x14ac:dyDescent="0.25">
      <c r="A87" s="15"/>
      <c r="B87" s="139" t="s">
        <v>143</v>
      </c>
      <c r="C87" s="139"/>
      <c r="D87" s="139"/>
      <c r="E87" s="140"/>
      <c r="F87" s="140"/>
      <c r="G87" s="140"/>
      <c r="H87" s="140"/>
      <c r="I87" s="140"/>
      <c r="J87" s="12"/>
      <c r="K87" s="91">
        <v>5.75</v>
      </c>
      <c r="L87" s="13"/>
    </row>
    <row r="88" spans="1:12" s="44" customFormat="1" ht="18" customHeight="1" x14ac:dyDescent="0.25">
      <c r="A88" s="15"/>
      <c r="B88" s="143" t="s">
        <v>144</v>
      </c>
      <c r="C88" s="143"/>
      <c r="D88" s="143"/>
      <c r="E88" s="140"/>
      <c r="F88" s="140"/>
      <c r="G88" s="140"/>
      <c r="H88" s="140"/>
      <c r="I88" s="140"/>
      <c r="J88" s="12"/>
      <c r="K88" s="91">
        <v>192</v>
      </c>
      <c r="L88" s="13"/>
    </row>
    <row r="89" spans="1:12" s="44" customFormat="1" ht="18" customHeight="1" x14ac:dyDescent="0.25">
      <c r="A89" s="15"/>
      <c r="B89" s="143" t="s">
        <v>145</v>
      </c>
      <c r="C89" s="143"/>
      <c r="D89" s="143"/>
      <c r="E89" s="140"/>
      <c r="F89" s="140"/>
      <c r="G89" s="140"/>
      <c r="H89" s="140"/>
      <c r="I89" s="140"/>
      <c r="J89" s="12"/>
      <c r="K89" s="91">
        <v>64</v>
      </c>
      <c r="L89" s="13"/>
    </row>
    <row r="90" spans="1:12" s="44" customFormat="1" ht="18" customHeight="1" x14ac:dyDescent="0.25">
      <c r="A90" s="15"/>
      <c r="B90" s="139" t="s">
        <v>146</v>
      </c>
      <c r="C90" s="139"/>
      <c r="D90" s="139"/>
      <c r="E90" s="140"/>
      <c r="F90" s="140"/>
      <c r="G90" s="140"/>
      <c r="H90" s="140"/>
      <c r="I90" s="140"/>
      <c r="J90" s="12"/>
      <c r="K90" s="91">
        <v>625</v>
      </c>
      <c r="L90" s="13"/>
    </row>
    <row r="91" spans="1:12" s="44" customFormat="1" ht="18" customHeight="1" x14ac:dyDescent="0.25">
      <c r="A91" s="15"/>
      <c r="B91" s="139" t="s">
        <v>147</v>
      </c>
      <c r="C91" s="139"/>
      <c r="D91" s="139"/>
      <c r="E91" s="140"/>
      <c r="F91" s="140"/>
      <c r="G91" s="140"/>
      <c r="H91" s="140"/>
      <c r="I91" s="140"/>
      <c r="J91" s="12"/>
      <c r="K91" s="91">
        <v>42</v>
      </c>
      <c r="L91" s="13"/>
    </row>
    <row r="92" spans="1:12" s="44" customFormat="1" ht="18" customHeight="1" x14ac:dyDescent="0.25">
      <c r="A92" s="15"/>
      <c r="B92" s="139" t="s">
        <v>54</v>
      </c>
      <c r="C92" s="139"/>
      <c r="D92" s="139"/>
      <c r="E92" s="140"/>
      <c r="F92" s="140"/>
      <c r="G92" s="140"/>
      <c r="H92" s="140"/>
      <c r="I92" s="140"/>
      <c r="J92" s="12"/>
      <c r="K92" s="91">
        <v>139</v>
      </c>
      <c r="L92" s="13"/>
    </row>
    <row r="93" spans="1:12" s="44" customFormat="1" ht="18" customHeight="1" x14ac:dyDescent="0.25">
      <c r="A93" s="15"/>
      <c r="B93" s="139"/>
      <c r="C93" s="139"/>
      <c r="D93" s="139"/>
      <c r="E93" s="140"/>
      <c r="F93" s="140"/>
      <c r="G93" s="140"/>
      <c r="H93" s="140"/>
      <c r="I93" s="140"/>
      <c r="J93" s="12"/>
      <c r="K93" s="91"/>
      <c r="L93" s="13"/>
    </row>
    <row r="94" spans="1:12" s="44" customFormat="1" ht="18" customHeight="1" x14ac:dyDescent="0.25">
      <c r="A94" s="15"/>
      <c r="B94" s="139"/>
      <c r="C94" s="139"/>
      <c r="D94" s="139"/>
      <c r="E94" s="140"/>
      <c r="F94" s="140"/>
      <c r="G94" s="140"/>
      <c r="H94" s="140"/>
      <c r="I94" s="140"/>
      <c r="J94" s="12"/>
      <c r="K94" s="91"/>
      <c r="L94" s="13"/>
    </row>
    <row r="95" spans="1:12" s="44" customFormat="1" ht="7.5" customHeight="1" x14ac:dyDescent="0.25">
      <c r="A95" s="15"/>
      <c r="B95" s="131"/>
      <c r="C95" s="131"/>
      <c r="D95" s="131"/>
      <c r="E95" s="131"/>
      <c r="F95" s="25"/>
      <c r="G95" s="131"/>
      <c r="H95" s="131"/>
      <c r="I95" s="131"/>
      <c r="J95" s="12"/>
      <c r="K95" s="62"/>
      <c r="L95" s="13"/>
    </row>
    <row r="96" spans="1:12" s="44" customFormat="1" x14ac:dyDescent="0.25">
      <c r="A96" s="15"/>
      <c r="B96" s="16" t="s">
        <v>14</v>
      </c>
      <c r="C96" s="131"/>
      <c r="D96" s="131"/>
      <c r="E96" s="131"/>
      <c r="F96" s="25"/>
      <c r="G96" s="131"/>
      <c r="H96" s="131"/>
      <c r="I96" s="131"/>
      <c r="J96" s="43"/>
      <c r="K96" s="63">
        <f>SUM(K86:K94)</f>
        <v>1067.75</v>
      </c>
      <c r="L96" s="13"/>
    </row>
    <row r="97" spans="1:22" s="44" customFormat="1" x14ac:dyDescent="0.25">
      <c r="A97" s="15"/>
      <c r="B97" s="16" t="s">
        <v>13</v>
      </c>
      <c r="C97" s="131"/>
      <c r="D97" s="131"/>
      <c r="E97" s="131"/>
      <c r="F97" s="25"/>
      <c r="G97" s="131"/>
      <c r="H97" s="131"/>
      <c r="I97" s="131"/>
      <c r="J97" s="43"/>
      <c r="K97" s="64">
        <f>K96/D7</f>
        <v>2.5123529411764705</v>
      </c>
      <c r="L97" s="13"/>
    </row>
    <row r="98" spans="1:22" s="44" customFormat="1" x14ac:dyDescent="0.25">
      <c r="A98" s="15"/>
      <c r="B98" s="131"/>
      <c r="C98" s="131"/>
      <c r="D98" s="131"/>
      <c r="E98" s="131"/>
      <c r="F98" s="25"/>
      <c r="G98" s="131"/>
      <c r="H98" s="131"/>
      <c r="I98" s="131"/>
      <c r="J98" s="12"/>
      <c r="K98" s="62"/>
      <c r="L98" s="13"/>
    </row>
    <row r="99" spans="1:22" s="44" customFormat="1" x14ac:dyDescent="0.25">
      <c r="A99" s="15"/>
      <c r="B99" s="16" t="s">
        <v>12</v>
      </c>
      <c r="C99" s="131"/>
      <c r="D99" s="131"/>
      <c r="E99" s="131"/>
      <c r="F99" s="25"/>
      <c r="G99" s="131"/>
      <c r="H99" s="131"/>
      <c r="I99" s="131"/>
      <c r="J99" s="43"/>
      <c r="K99" s="63">
        <f>K77+K96</f>
        <v>2784.1059999999993</v>
      </c>
      <c r="L99" s="13"/>
    </row>
    <row r="100" spans="1:22" x14ac:dyDescent="0.25">
      <c r="A100" s="15"/>
      <c r="B100" s="16" t="s">
        <v>11</v>
      </c>
      <c r="C100" s="131"/>
      <c r="D100" s="131"/>
      <c r="E100" s="131"/>
      <c r="F100" s="25"/>
      <c r="G100" s="131"/>
      <c r="H100" s="131"/>
      <c r="I100" s="131"/>
      <c r="J100" s="43"/>
      <c r="K100" s="64">
        <f>K99/D7</f>
        <v>6.5508376470588221</v>
      </c>
      <c r="L100" s="13"/>
    </row>
    <row r="101" spans="1:22" x14ac:dyDescent="0.25">
      <c r="A101" s="15"/>
      <c r="B101" s="131"/>
      <c r="C101" s="131"/>
      <c r="D101" s="131"/>
      <c r="E101" s="131"/>
      <c r="F101" s="25"/>
      <c r="G101" s="131"/>
      <c r="H101" s="131"/>
      <c r="I101" s="131"/>
      <c r="J101" s="12"/>
      <c r="K101" s="62"/>
      <c r="L101" s="13"/>
    </row>
    <row r="102" spans="1:22" ht="18.75" thickBot="1" x14ac:dyDescent="0.3">
      <c r="A102" s="15"/>
      <c r="B102" s="16" t="s">
        <v>10</v>
      </c>
      <c r="C102" s="16"/>
      <c r="D102" s="16"/>
      <c r="E102" s="16"/>
      <c r="F102" s="36"/>
      <c r="G102" s="16"/>
      <c r="H102" s="16"/>
      <c r="I102" s="16"/>
      <c r="J102" s="43"/>
      <c r="K102" s="65">
        <f>K8-K99</f>
        <v>403.39400000000069</v>
      </c>
      <c r="L102" s="13"/>
    </row>
    <row r="103" spans="1:22" ht="18.75" thickTop="1" x14ac:dyDescent="0.25">
      <c r="A103" s="15"/>
      <c r="B103" s="131"/>
      <c r="C103" s="131"/>
      <c r="D103" s="131"/>
      <c r="E103" s="131"/>
      <c r="F103" s="25"/>
      <c r="G103" s="131"/>
      <c r="H103" s="131"/>
      <c r="I103" s="131"/>
      <c r="J103" s="12"/>
      <c r="K103" s="58"/>
      <c r="L103" s="13"/>
    </row>
    <row r="104" spans="1:22" x14ac:dyDescent="0.25">
      <c r="A104" s="15"/>
      <c r="B104" s="131" t="s">
        <v>9</v>
      </c>
      <c r="C104" s="131"/>
      <c r="D104" s="131"/>
      <c r="E104" s="131"/>
      <c r="F104" s="25"/>
      <c r="G104" s="131"/>
      <c r="H104" s="131"/>
      <c r="I104" s="131"/>
      <c r="J104" s="131"/>
      <c r="K104" s="67"/>
      <c r="L104" s="23"/>
    </row>
    <row r="105" spans="1:22" s="3" customFormat="1" ht="18" customHeight="1" x14ac:dyDescent="0.25">
      <c r="A105" s="29"/>
      <c r="B105" s="141" t="s">
        <v>148</v>
      </c>
      <c r="C105" s="141"/>
      <c r="D105" s="141"/>
      <c r="E105" s="141"/>
      <c r="F105" s="141"/>
      <c r="G105" s="141"/>
      <c r="H105" s="141"/>
      <c r="I105" s="141"/>
      <c r="J105" s="141"/>
      <c r="K105" s="141"/>
      <c r="L105" s="28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s="3" customFormat="1" x14ac:dyDescent="0.25">
      <c r="A106" s="29"/>
      <c r="B106" s="141" t="s">
        <v>187</v>
      </c>
      <c r="C106" s="141"/>
      <c r="D106" s="141"/>
      <c r="E106" s="141"/>
      <c r="F106" s="141"/>
      <c r="G106" s="141"/>
      <c r="H106" s="141"/>
      <c r="I106" s="141"/>
      <c r="J106" s="141"/>
      <c r="K106" s="141"/>
      <c r="L106" s="28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s="3" customFormat="1" x14ac:dyDescent="0.25">
      <c r="A107" s="29"/>
      <c r="B107" s="141" t="s">
        <v>188</v>
      </c>
      <c r="C107" s="141"/>
      <c r="D107" s="141"/>
      <c r="E107" s="141"/>
      <c r="F107" s="141"/>
      <c r="G107" s="141"/>
      <c r="H107" s="141"/>
      <c r="I107" s="141"/>
      <c r="J107" s="141"/>
      <c r="K107" s="141"/>
      <c r="L107" s="28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s="3" customFormat="1" x14ac:dyDescent="0.25">
      <c r="A108" s="29"/>
      <c r="B108" s="141" t="s">
        <v>189</v>
      </c>
      <c r="C108" s="141"/>
      <c r="D108" s="141"/>
      <c r="E108" s="141"/>
      <c r="F108" s="141"/>
      <c r="G108" s="141"/>
      <c r="H108" s="141"/>
      <c r="I108" s="141"/>
      <c r="J108" s="141"/>
      <c r="K108" s="141"/>
      <c r="L108" s="28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s="3" customFormat="1" x14ac:dyDescent="0.25">
      <c r="A109" s="29"/>
      <c r="B109" s="141" t="s">
        <v>190</v>
      </c>
      <c r="C109" s="141"/>
      <c r="D109" s="141"/>
      <c r="E109" s="141"/>
      <c r="F109" s="141"/>
      <c r="G109" s="141"/>
      <c r="H109" s="141"/>
      <c r="I109" s="141"/>
      <c r="J109" s="141"/>
      <c r="K109" s="141"/>
      <c r="L109" s="28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s="44" customFormat="1" x14ac:dyDescent="0.25">
      <c r="A110" s="15"/>
      <c r="B110" s="131"/>
      <c r="C110" s="131"/>
      <c r="D110" s="131"/>
      <c r="E110" s="131"/>
      <c r="F110" s="25"/>
      <c r="G110" s="131"/>
      <c r="H110" s="131"/>
      <c r="I110" s="131"/>
      <c r="J110" s="131"/>
      <c r="K110" s="67"/>
      <c r="L110" s="23"/>
    </row>
    <row r="111" spans="1:22" s="44" customFormat="1" x14ac:dyDescent="0.25">
      <c r="A111" s="15"/>
      <c r="B111" s="21" t="s">
        <v>8</v>
      </c>
      <c r="C111" s="131"/>
      <c r="D111" s="22" t="s">
        <v>7</v>
      </c>
      <c r="E111" s="131"/>
      <c r="F111" s="25" t="s">
        <v>6</v>
      </c>
      <c r="G111" s="131"/>
      <c r="H111" s="22" t="s">
        <v>5</v>
      </c>
      <c r="I111" s="131"/>
      <c r="J111" s="131"/>
      <c r="K111" s="67"/>
      <c r="L111" s="23"/>
    </row>
    <row r="112" spans="1:22" s="44" customFormat="1" x14ac:dyDescent="0.25">
      <c r="A112" s="15"/>
      <c r="B112" s="131"/>
      <c r="C112" s="131"/>
      <c r="D112" s="9">
        <v>0.05</v>
      </c>
      <c r="E112" s="131"/>
      <c r="F112" s="25"/>
      <c r="G112" s="131"/>
      <c r="H112" s="9">
        <v>0.05</v>
      </c>
      <c r="I112" s="131"/>
      <c r="J112" s="131"/>
      <c r="K112" s="67"/>
      <c r="L112" s="23"/>
    </row>
    <row r="113" spans="1:12" s="44" customFormat="1" x14ac:dyDescent="0.25">
      <c r="A113" s="15"/>
      <c r="B113" s="131"/>
      <c r="C113" s="131"/>
      <c r="D113" s="52"/>
      <c r="E113" s="16"/>
      <c r="F113" s="35" t="s">
        <v>3</v>
      </c>
      <c r="G113" s="16"/>
      <c r="H113" s="52"/>
      <c r="I113" s="131"/>
      <c r="J113" s="131"/>
      <c r="K113" s="67"/>
      <c r="L113" s="23"/>
    </row>
    <row r="114" spans="1:12" s="44" customFormat="1" x14ac:dyDescent="0.25">
      <c r="A114" s="15"/>
      <c r="B114" s="24" t="s">
        <v>4</v>
      </c>
      <c r="C114" s="131"/>
      <c r="D114" s="52">
        <f>F114*(1-D112)</f>
        <v>403.75</v>
      </c>
      <c r="E114" s="16"/>
      <c r="F114" s="128">
        <f>D7</f>
        <v>425</v>
      </c>
      <c r="G114" s="16"/>
      <c r="H114" s="35">
        <f>F114*(1+H112)</f>
        <v>446.25</v>
      </c>
      <c r="I114" s="131"/>
      <c r="J114" s="131"/>
      <c r="K114" s="67"/>
      <c r="L114" s="23"/>
    </row>
    <row r="115" spans="1:12" s="44" customFormat="1" ht="4.5" customHeight="1" x14ac:dyDescent="0.25">
      <c r="A115" s="15"/>
      <c r="B115" s="131"/>
      <c r="C115" s="131"/>
      <c r="D115" s="131"/>
      <c r="E115" s="131"/>
      <c r="F115" s="25"/>
      <c r="G115" s="131"/>
      <c r="H115" s="131"/>
      <c r="I115" s="131"/>
      <c r="J115" s="131"/>
      <c r="K115" s="67"/>
      <c r="L115" s="23"/>
    </row>
    <row r="116" spans="1:12" s="44" customFormat="1" x14ac:dyDescent="0.25">
      <c r="A116" s="15"/>
      <c r="B116" s="131" t="s">
        <v>2</v>
      </c>
      <c r="C116" s="131"/>
      <c r="D116" s="26">
        <f>$K$77/D114</f>
        <v>4.2510365325077384</v>
      </c>
      <c r="E116" s="131"/>
      <c r="F116" s="26">
        <f>$K$77/F114</f>
        <v>4.0384847058823512</v>
      </c>
      <c r="G116" s="131"/>
      <c r="H116" s="26">
        <f>$K$77/H114</f>
        <v>3.8461759103641442</v>
      </c>
      <c r="I116" s="131"/>
      <c r="J116" s="131"/>
      <c r="K116" s="67"/>
      <c r="L116" s="23"/>
    </row>
    <row r="117" spans="1:12" s="44" customFormat="1" ht="4.5" customHeight="1" x14ac:dyDescent="0.25">
      <c r="A117" s="15"/>
      <c r="B117" s="131"/>
      <c r="C117" s="131"/>
      <c r="D117" s="131"/>
      <c r="E117" s="131"/>
      <c r="F117" s="25"/>
      <c r="G117" s="131"/>
      <c r="H117" s="131"/>
      <c r="I117" s="131"/>
      <c r="J117" s="131"/>
      <c r="K117" s="67"/>
      <c r="L117" s="23"/>
    </row>
    <row r="118" spans="1:12" s="44" customFormat="1" x14ac:dyDescent="0.25">
      <c r="A118" s="15"/>
      <c r="B118" s="131" t="s">
        <v>1</v>
      </c>
      <c r="C118" s="131"/>
      <c r="D118" s="26">
        <f>$K$96/D114</f>
        <v>2.6445820433436533</v>
      </c>
      <c r="E118" s="131"/>
      <c r="F118" s="26">
        <f>$K$96/F114</f>
        <v>2.5123529411764705</v>
      </c>
      <c r="G118" s="131"/>
      <c r="H118" s="26">
        <f>$K$96/H114</f>
        <v>2.3927170868347338</v>
      </c>
      <c r="I118" s="131"/>
      <c r="J118" s="131"/>
      <c r="K118" s="67"/>
      <c r="L118" s="23"/>
    </row>
    <row r="119" spans="1:12" s="44" customFormat="1" ht="3.75" customHeight="1" x14ac:dyDescent="0.25">
      <c r="A119" s="15"/>
      <c r="B119" s="131"/>
      <c r="C119" s="131"/>
      <c r="D119" s="131"/>
      <c r="E119" s="131"/>
      <c r="F119" s="25"/>
      <c r="G119" s="131"/>
      <c r="H119" s="131"/>
      <c r="I119" s="131"/>
      <c r="J119" s="131"/>
      <c r="K119" s="67"/>
      <c r="L119" s="23"/>
    </row>
    <row r="120" spans="1:12" s="44" customFormat="1" x14ac:dyDescent="0.25">
      <c r="A120" s="15"/>
      <c r="B120" s="131" t="s">
        <v>0</v>
      </c>
      <c r="C120" s="131"/>
      <c r="D120" s="26">
        <f>$K$99/D114</f>
        <v>6.8956185758513913</v>
      </c>
      <c r="E120" s="131"/>
      <c r="F120" s="26">
        <f>$K$99/F114</f>
        <v>6.5508376470588221</v>
      </c>
      <c r="G120" s="131"/>
      <c r="H120" s="26">
        <f>$K$99/H114</f>
        <v>6.238892997198878</v>
      </c>
      <c r="I120" s="131"/>
      <c r="J120" s="131"/>
      <c r="K120" s="67"/>
      <c r="L120" s="23"/>
    </row>
    <row r="121" spans="1:12" s="44" customFormat="1" ht="5.25" customHeight="1" x14ac:dyDescent="0.25">
      <c r="A121" s="15"/>
      <c r="B121" s="131"/>
      <c r="C121" s="131"/>
      <c r="D121" s="131"/>
      <c r="E121" s="131"/>
      <c r="F121" s="25"/>
      <c r="G121" s="131"/>
      <c r="H121" s="131"/>
      <c r="I121" s="131"/>
      <c r="J121" s="131"/>
      <c r="K121" s="67"/>
      <c r="L121" s="23"/>
    </row>
    <row r="122" spans="1:12" s="44" customFormat="1" x14ac:dyDescent="0.25">
      <c r="A122" s="15"/>
      <c r="B122" s="131"/>
      <c r="C122" s="131"/>
      <c r="D122" s="131"/>
      <c r="E122" s="131"/>
      <c r="F122" s="25"/>
      <c r="G122" s="131"/>
      <c r="H122" s="131"/>
      <c r="I122" s="131"/>
      <c r="J122" s="131"/>
      <c r="K122" s="67"/>
      <c r="L122" s="23"/>
    </row>
    <row r="123" spans="1:12" s="44" customFormat="1" x14ac:dyDescent="0.25">
      <c r="A123" s="15"/>
      <c r="B123" s="131"/>
      <c r="C123" s="131"/>
      <c r="D123" s="16"/>
      <c r="E123" s="16"/>
      <c r="F123" s="36" t="s">
        <v>4</v>
      </c>
      <c r="G123" s="16"/>
      <c r="H123" s="16"/>
      <c r="I123" s="131"/>
      <c r="J123" s="131"/>
      <c r="K123" s="67"/>
      <c r="L123" s="23"/>
    </row>
    <row r="124" spans="1:12" s="44" customFormat="1" x14ac:dyDescent="0.25">
      <c r="A124" s="15"/>
      <c r="B124" s="24" t="s">
        <v>3</v>
      </c>
      <c r="C124" s="131"/>
      <c r="D124" s="20">
        <f>F124*(1-D112)</f>
        <v>7.125</v>
      </c>
      <c r="E124" s="16"/>
      <c r="F124" s="53">
        <f>H7</f>
        <v>7.5</v>
      </c>
      <c r="G124" s="16"/>
      <c r="H124" s="20">
        <f>F124*(1+H112)</f>
        <v>7.875</v>
      </c>
      <c r="I124" s="131"/>
      <c r="J124" s="131"/>
      <c r="K124" s="67"/>
      <c r="L124" s="23"/>
    </row>
    <row r="125" spans="1:12" s="44" customFormat="1" ht="4.5" customHeight="1" x14ac:dyDescent="0.25">
      <c r="A125" s="15"/>
      <c r="B125" s="131"/>
      <c r="C125" s="131"/>
      <c r="D125" s="131"/>
      <c r="E125" s="131"/>
      <c r="F125" s="25"/>
      <c r="G125" s="131"/>
      <c r="H125" s="131"/>
      <c r="I125" s="131"/>
      <c r="J125" s="131"/>
      <c r="K125" s="67"/>
      <c r="L125" s="23"/>
    </row>
    <row r="126" spans="1:12" s="44" customFormat="1" x14ac:dyDescent="0.25">
      <c r="A126" s="15"/>
      <c r="B126" s="131" t="s">
        <v>2</v>
      </c>
      <c r="C126" s="131"/>
      <c r="D126" s="27">
        <f>$K$77/D124</f>
        <v>240.8920701754385</v>
      </c>
      <c r="E126" s="131"/>
      <c r="F126" s="27">
        <f>$K$77/F124</f>
        <v>228.84746666666658</v>
      </c>
      <c r="G126" s="131"/>
      <c r="H126" s="27">
        <f>$K$77/H124</f>
        <v>217.94996825396817</v>
      </c>
      <c r="I126" s="131"/>
      <c r="J126" s="131"/>
      <c r="K126" s="67"/>
      <c r="L126" s="23"/>
    </row>
    <row r="127" spans="1:12" s="44" customFormat="1" ht="3" customHeight="1" x14ac:dyDescent="0.25">
      <c r="A127" s="15"/>
      <c r="B127" s="131"/>
      <c r="C127" s="131"/>
      <c r="D127" s="131"/>
      <c r="E127" s="131"/>
      <c r="F127" s="25"/>
      <c r="G127" s="131"/>
      <c r="H127" s="131"/>
      <c r="I127" s="131"/>
      <c r="J127" s="131"/>
      <c r="K127" s="67"/>
      <c r="L127" s="23"/>
    </row>
    <row r="128" spans="1:12" s="44" customFormat="1" x14ac:dyDescent="0.25">
      <c r="A128" s="15"/>
      <c r="B128" s="131" t="s">
        <v>1</v>
      </c>
      <c r="C128" s="131"/>
      <c r="D128" s="27">
        <f>$K$96/D124</f>
        <v>149.85964912280701</v>
      </c>
      <c r="E128" s="131"/>
      <c r="F128" s="27">
        <f>$K$96/F124</f>
        <v>142.36666666666667</v>
      </c>
      <c r="G128" s="131"/>
      <c r="H128" s="27">
        <f>$K$96/H124</f>
        <v>135.5873015873016</v>
      </c>
      <c r="I128" s="131"/>
      <c r="J128" s="131"/>
      <c r="K128" s="67"/>
      <c r="L128" s="23"/>
    </row>
    <row r="129" spans="1:12" s="44" customFormat="1" ht="3.75" customHeight="1" x14ac:dyDescent="0.25">
      <c r="A129" s="15"/>
      <c r="B129" s="131"/>
      <c r="C129" s="131"/>
      <c r="D129" s="131"/>
      <c r="E129" s="131"/>
      <c r="F129" s="25"/>
      <c r="G129" s="131"/>
      <c r="H129" s="131"/>
      <c r="I129" s="131"/>
      <c r="J129" s="131"/>
      <c r="K129" s="67"/>
      <c r="L129" s="23"/>
    </row>
    <row r="130" spans="1:12" s="44" customFormat="1" x14ac:dyDescent="0.25">
      <c r="A130" s="15"/>
      <c r="B130" s="131" t="s">
        <v>0</v>
      </c>
      <c r="C130" s="131"/>
      <c r="D130" s="27">
        <f>$K$99/D124</f>
        <v>390.75171929824552</v>
      </c>
      <c r="E130" s="131"/>
      <c r="F130" s="27">
        <f>$K$99/F124</f>
        <v>371.21413333333322</v>
      </c>
      <c r="G130" s="131"/>
      <c r="H130" s="27">
        <f>$K$99/H124</f>
        <v>353.53726984126973</v>
      </c>
      <c r="I130" s="131"/>
      <c r="J130" s="131"/>
      <c r="K130" s="67"/>
      <c r="L130" s="23"/>
    </row>
    <row r="131" spans="1:12" s="44" customFormat="1" ht="5.25" customHeight="1" thickBot="1" x14ac:dyDescent="0.3">
      <c r="A131" s="19"/>
      <c r="B131" s="14"/>
      <c r="C131" s="14"/>
      <c r="D131" s="14"/>
      <c r="E131" s="14"/>
      <c r="F131" s="47"/>
      <c r="G131" s="14"/>
      <c r="H131" s="14"/>
      <c r="I131" s="14"/>
      <c r="J131" s="14"/>
      <c r="K131" s="68"/>
      <c r="L131" s="48"/>
    </row>
    <row r="132" spans="1:12" s="44" customFormat="1" x14ac:dyDescent="0.25">
      <c r="F132" s="46"/>
      <c r="K132" s="69"/>
    </row>
    <row r="133" spans="1:12" s="44" customFormat="1" x14ac:dyDescent="0.25">
      <c r="F133" s="46"/>
      <c r="K133" s="69"/>
    </row>
    <row r="134" spans="1:12" s="44" customFormat="1" x14ac:dyDescent="0.25">
      <c r="F134" s="46"/>
      <c r="K134" s="69"/>
    </row>
    <row r="135" spans="1:12" s="44" customFormat="1" x14ac:dyDescent="0.25">
      <c r="F135" s="46"/>
      <c r="K135" s="69"/>
    </row>
    <row r="136" spans="1:12" s="44" customFormat="1" x14ac:dyDescent="0.25">
      <c r="F136" s="46"/>
      <c r="K136" s="69"/>
    </row>
    <row r="137" spans="1:12" s="44" customFormat="1" x14ac:dyDescent="0.25">
      <c r="F137" s="46"/>
      <c r="K137" s="69"/>
    </row>
    <row r="138" spans="1:12" s="44" customFormat="1" x14ac:dyDescent="0.25">
      <c r="F138" s="46"/>
      <c r="K138" s="69"/>
    </row>
    <row r="139" spans="1:12" s="44" customFormat="1" x14ac:dyDescent="0.25">
      <c r="F139" s="46"/>
      <c r="K139" s="69"/>
    </row>
    <row r="140" spans="1:12" s="44" customFormat="1" x14ac:dyDescent="0.25">
      <c r="F140" s="46"/>
      <c r="K140" s="69"/>
    </row>
    <row r="141" spans="1:12" s="44" customFormat="1" x14ac:dyDescent="0.25">
      <c r="F141" s="46"/>
      <c r="K141" s="69"/>
    </row>
    <row r="142" spans="1:12" s="44" customFormat="1" x14ac:dyDescent="0.25">
      <c r="F142" s="46"/>
      <c r="K142" s="69"/>
    </row>
    <row r="143" spans="1:12" s="44" customFormat="1" x14ac:dyDescent="0.25">
      <c r="F143" s="46"/>
      <c r="K143" s="69"/>
    </row>
    <row r="144" spans="1:12" s="44" customFormat="1" x14ac:dyDescent="0.25">
      <c r="F144" s="46"/>
      <c r="K144" s="69"/>
    </row>
    <row r="145" spans="6:11" s="44" customFormat="1" x14ac:dyDescent="0.25">
      <c r="F145" s="46"/>
      <c r="K145" s="69"/>
    </row>
    <row r="146" spans="6:11" s="44" customFormat="1" x14ac:dyDescent="0.25">
      <c r="F146" s="46"/>
      <c r="K146" s="69"/>
    </row>
    <row r="147" spans="6:11" s="44" customFormat="1" x14ac:dyDescent="0.25">
      <c r="F147" s="46"/>
      <c r="K147" s="69"/>
    </row>
    <row r="148" spans="6:11" s="44" customFormat="1" x14ac:dyDescent="0.25">
      <c r="F148" s="46"/>
      <c r="K148" s="69"/>
    </row>
    <row r="149" spans="6:11" s="44" customFormat="1" x14ac:dyDescent="0.25">
      <c r="F149" s="46"/>
      <c r="K149" s="69"/>
    </row>
    <row r="150" spans="6:11" s="44" customFormat="1" x14ac:dyDescent="0.25">
      <c r="F150" s="46"/>
      <c r="K150" s="69"/>
    </row>
    <row r="151" spans="6:11" s="44" customFormat="1" x14ac:dyDescent="0.25">
      <c r="F151" s="46"/>
      <c r="K151" s="69"/>
    </row>
    <row r="152" spans="6:11" s="44" customFormat="1" x14ac:dyDescent="0.25">
      <c r="F152" s="46"/>
      <c r="K152" s="69"/>
    </row>
    <row r="153" spans="6:11" s="44" customFormat="1" x14ac:dyDescent="0.25">
      <c r="F153" s="46"/>
      <c r="K153" s="69"/>
    </row>
    <row r="154" spans="6:11" s="44" customFormat="1" x14ac:dyDescent="0.25">
      <c r="F154" s="46"/>
      <c r="K154" s="69"/>
    </row>
    <row r="155" spans="6:11" s="44" customFormat="1" x14ac:dyDescent="0.25">
      <c r="F155" s="46"/>
      <c r="K155" s="69"/>
    </row>
    <row r="156" spans="6:11" s="44" customFormat="1" x14ac:dyDescent="0.25">
      <c r="F156" s="46"/>
      <c r="K156" s="69"/>
    </row>
    <row r="157" spans="6:11" s="44" customFormat="1" x14ac:dyDescent="0.25">
      <c r="F157" s="46"/>
      <c r="K157" s="69"/>
    </row>
    <row r="158" spans="6:11" s="44" customFormat="1" x14ac:dyDescent="0.25">
      <c r="F158" s="46"/>
      <c r="K158" s="69"/>
    </row>
    <row r="159" spans="6:11" s="44" customFormat="1" x14ac:dyDescent="0.25">
      <c r="F159" s="46"/>
      <c r="K159" s="69"/>
    </row>
    <row r="160" spans="6:11" s="44" customFormat="1" x14ac:dyDescent="0.25">
      <c r="F160" s="46"/>
      <c r="K160" s="69"/>
    </row>
    <row r="161" spans="6:11" s="44" customFormat="1" x14ac:dyDescent="0.25">
      <c r="F161" s="46"/>
      <c r="K161" s="69"/>
    </row>
    <row r="162" spans="6:11" s="44" customFormat="1" x14ac:dyDescent="0.25">
      <c r="F162" s="46"/>
      <c r="K162" s="69"/>
    </row>
    <row r="163" spans="6:11" s="44" customFormat="1" x14ac:dyDescent="0.25">
      <c r="F163" s="46"/>
      <c r="K163" s="69"/>
    </row>
    <row r="164" spans="6:11" s="44" customFormat="1" x14ac:dyDescent="0.25">
      <c r="F164" s="46"/>
      <c r="K164" s="69"/>
    </row>
    <row r="165" spans="6:11" s="44" customFormat="1" x14ac:dyDescent="0.25">
      <c r="F165" s="46"/>
      <c r="K165" s="69"/>
    </row>
    <row r="166" spans="6:11" s="44" customFormat="1" x14ac:dyDescent="0.25">
      <c r="F166" s="46"/>
      <c r="K166" s="69"/>
    </row>
    <row r="167" spans="6:11" s="44" customFormat="1" x14ac:dyDescent="0.25">
      <c r="F167" s="46"/>
      <c r="K167" s="69"/>
    </row>
    <row r="168" spans="6:11" s="44" customFormat="1" x14ac:dyDescent="0.25">
      <c r="F168" s="46"/>
      <c r="K168" s="69"/>
    </row>
    <row r="169" spans="6:11" s="44" customFormat="1" x14ac:dyDescent="0.25">
      <c r="F169" s="46"/>
      <c r="K169" s="69"/>
    </row>
    <row r="170" spans="6:11" s="44" customFormat="1" x14ac:dyDescent="0.25">
      <c r="F170" s="46"/>
      <c r="K170" s="69"/>
    </row>
    <row r="171" spans="6:11" s="44" customFormat="1" x14ac:dyDescent="0.25">
      <c r="F171" s="46"/>
      <c r="K171" s="69"/>
    </row>
    <row r="172" spans="6:11" s="44" customFormat="1" x14ac:dyDescent="0.25">
      <c r="F172" s="46"/>
      <c r="K172" s="69"/>
    </row>
    <row r="173" spans="6:11" s="44" customFormat="1" x14ac:dyDescent="0.25">
      <c r="F173" s="46"/>
      <c r="K173" s="69"/>
    </row>
    <row r="174" spans="6:11" s="44" customFormat="1" x14ac:dyDescent="0.25">
      <c r="F174" s="46"/>
      <c r="K174" s="69"/>
    </row>
    <row r="175" spans="6:11" s="44" customFormat="1" x14ac:dyDescent="0.25">
      <c r="F175" s="46"/>
      <c r="K175" s="69"/>
    </row>
    <row r="176" spans="6:11" s="44" customFormat="1" x14ac:dyDescent="0.25">
      <c r="F176" s="46"/>
      <c r="K176" s="69"/>
    </row>
    <row r="177" spans="6:11" s="44" customFormat="1" x14ac:dyDescent="0.25">
      <c r="F177" s="46"/>
      <c r="K177" s="69"/>
    </row>
    <row r="178" spans="6:11" s="44" customFormat="1" x14ac:dyDescent="0.25">
      <c r="F178" s="46"/>
      <c r="K178" s="69"/>
    </row>
    <row r="179" spans="6:11" s="44" customFormat="1" x14ac:dyDescent="0.25">
      <c r="F179" s="46"/>
      <c r="K179" s="69"/>
    </row>
    <row r="180" spans="6:11" s="44" customFormat="1" x14ac:dyDescent="0.25">
      <c r="F180" s="46"/>
      <c r="K180" s="69"/>
    </row>
    <row r="181" spans="6:11" s="44" customFormat="1" x14ac:dyDescent="0.25">
      <c r="F181" s="46"/>
      <c r="K181" s="69"/>
    </row>
    <row r="182" spans="6:11" s="44" customFormat="1" x14ac:dyDescent="0.25">
      <c r="F182" s="46"/>
      <c r="K182" s="69"/>
    </row>
    <row r="183" spans="6:11" s="44" customFormat="1" x14ac:dyDescent="0.25">
      <c r="F183" s="46"/>
      <c r="K183" s="69"/>
    </row>
    <row r="184" spans="6:11" s="44" customFormat="1" x14ac:dyDescent="0.25">
      <c r="F184" s="46"/>
      <c r="K184" s="69"/>
    </row>
    <row r="185" spans="6:11" s="44" customFormat="1" x14ac:dyDescent="0.25">
      <c r="F185" s="46"/>
      <c r="K185" s="69"/>
    </row>
    <row r="186" spans="6:11" s="44" customFormat="1" x14ac:dyDescent="0.25">
      <c r="F186" s="46"/>
      <c r="K186" s="69"/>
    </row>
    <row r="187" spans="6:11" s="44" customFormat="1" x14ac:dyDescent="0.25">
      <c r="F187" s="46"/>
      <c r="K187" s="69"/>
    </row>
    <row r="188" spans="6:11" s="44" customFormat="1" x14ac:dyDescent="0.25">
      <c r="F188" s="46"/>
      <c r="K188" s="69"/>
    </row>
    <row r="189" spans="6:11" s="44" customFormat="1" x14ac:dyDescent="0.25">
      <c r="F189" s="46"/>
      <c r="K189" s="69"/>
    </row>
    <row r="190" spans="6:11" s="44" customFormat="1" x14ac:dyDescent="0.25">
      <c r="F190" s="46"/>
      <c r="K190" s="69"/>
    </row>
    <row r="191" spans="6:11" s="44" customFormat="1" x14ac:dyDescent="0.25">
      <c r="F191" s="46"/>
      <c r="K191" s="69"/>
    </row>
    <row r="192" spans="6:11" s="44" customFormat="1" x14ac:dyDescent="0.25">
      <c r="F192" s="46"/>
      <c r="K192" s="69"/>
    </row>
    <row r="193" spans="6:11" s="44" customFormat="1" x14ac:dyDescent="0.25">
      <c r="F193" s="46"/>
      <c r="K193" s="69"/>
    </row>
    <row r="194" spans="6:11" s="44" customFormat="1" x14ac:dyDescent="0.25">
      <c r="F194" s="46"/>
      <c r="K194" s="69"/>
    </row>
    <row r="195" spans="6:11" s="44" customFormat="1" x14ac:dyDescent="0.25">
      <c r="F195" s="46"/>
      <c r="K195" s="69"/>
    </row>
    <row r="196" spans="6:11" s="44" customFormat="1" x14ac:dyDescent="0.25">
      <c r="F196" s="46"/>
      <c r="K196" s="69"/>
    </row>
    <row r="197" spans="6:11" s="44" customFormat="1" x14ac:dyDescent="0.25">
      <c r="F197" s="46"/>
      <c r="K197" s="69"/>
    </row>
    <row r="198" spans="6:11" s="44" customFormat="1" x14ac:dyDescent="0.25">
      <c r="F198" s="46"/>
      <c r="K198" s="69"/>
    </row>
    <row r="199" spans="6:11" s="44" customFormat="1" x14ac:dyDescent="0.25">
      <c r="F199" s="46"/>
      <c r="K199" s="69"/>
    </row>
    <row r="200" spans="6:11" s="44" customFormat="1" x14ac:dyDescent="0.25">
      <c r="F200" s="46"/>
      <c r="K200" s="69"/>
    </row>
    <row r="201" spans="6:11" s="44" customFormat="1" x14ac:dyDescent="0.25">
      <c r="F201" s="46"/>
      <c r="K201" s="69"/>
    </row>
    <row r="202" spans="6:11" s="44" customFormat="1" x14ac:dyDescent="0.25">
      <c r="F202" s="46"/>
      <c r="K202" s="69"/>
    </row>
    <row r="203" spans="6:11" s="44" customFormat="1" x14ac:dyDescent="0.25">
      <c r="F203" s="46"/>
      <c r="K203" s="69"/>
    </row>
    <row r="204" spans="6:11" s="44" customFormat="1" x14ac:dyDescent="0.25">
      <c r="F204" s="46"/>
      <c r="K204" s="69"/>
    </row>
    <row r="205" spans="6:11" s="44" customFormat="1" x14ac:dyDescent="0.25">
      <c r="F205" s="46"/>
      <c r="K205" s="69"/>
    </row>
    <row r="206" spans="6:11" s="44" customFormat="1" x14ac:dyDescent="0.25">
      <c r="F206" s="46"/>
      <c r="K206" s="69"/>
    </row>
    <row r="207" spans="6:11" s="44" customFormat="1" x14ac:dyDescent="0.25">
      <c r="F207" s="46"/>
      <c r="K207" s="69"/>
    </row>
    <row r="208" spans="6:11" s="44" customFormat="1" x14ac:dyDescent="0.25">
      <c r="F208" s="46"/>
      <c r="K208" s="69"/>
    </row>
    <row r="209" spans="6:11" s="44" customFormat="1" x14ac:dyDescent="0.25">
      <c r="F209" s="46"/>
      <c r="K209" s="69"/>
    </row>
    <row r="210" spans="6:11" s="44" customFormat="1" x14ac:dyDescent="0.25">
      <c r="F210" s="46"/>
      <c r="K210" s="69"/>
    </row>
    <row r="211" spans="6:11" s="44" customFormat="1" x14ac:dyDescent="0.25">
      <c r="F211" s="46"/>
      <c r="K211" s="69"/>
    </row>
    <row r="212" spans="6:11" s="44" customFormat="1" x14ac:dyDescent="0.25">
      <c r="F212" s="46"/>
      <c r="K212" s="69"/>
    </row>
    <row r="213" spans="6:11" s="44" customFormat="1" x14ac:dyDescent="0.25">
      <c r="F213" s="46"/>
      <c r="K213" s="69"/>
    </row>
    <row r="214" spans="6:11" s="44" customFormat="1" x14ac:dyDescent="0.25">
      <c r="F214" s="46"/>
      <c r="K214" s="69"/>
    </row>
    <row r="215" spans="6:11" s="44" customFormat="1" x14ac:dyDescent="0.25">
      <c r="F215" s="46"/>
      <c r="K215" s="69"/>
    </row>
  </sheetData>
  <mergeCells count="23">
    <mergeCell ref="B105:K105"/>
    <mergeCell ref="B106:K106"/>
    <mergeCell ref="B107:K107"/>
    <mergeCell ref="B108:K108"/>
    <mergeCell ref="B109:K109"/>
    <mergeCell ref="B92:D92"/>
    <mergeCell ref="E92:I92"/>
    <mergeCell ref="B93:D93"/>
    <mergeCell ref="E93:I93"/>
    <mergeCell ref="B94:D94"/>
    <mergeCell ref="E94:I94"/>
    <mergeCell ref="B89:D89"/>
    <mergeCell ref="E89:I89"/>
    <mergeCell ref="B90:D90"/>
    <mergeCell ref="E90:I90"/>
    <mergeCell ref="B91:D91"/>
    <mergeCell ref="E91:I91"/>
    <mergeCell ref="A1:H1"/>
    <mergeCell ref="A82:H82"/>
    <mergeCell ref="B87:D87"/>
    <mergeCell ref="E87:I87"/>
    <mergeCell ref="B88:D88"/>
    <mergeCell ref="E88:I8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V217"/>
  <sheetViews>
    <sheetView workbookViewId="0">
      <selection activeCell="N84" sqref="N84"/>
    </sheetView>
  </sheetViews>
  <sheetFormatPr defaultRowHeight="18" x14ac:dyDescent="0.25"/>
  <cols>
    <col min="1" max="1" width="1.25" style="1" customWidth="1"/>
    <col min="2" max="2" width="37.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10" width="1.25" style="1" customWidth="1"/>
    <col min="11" max="11" width="17.75" style="70" customWidth="1"/>
    <col min="12" max="12" width="1.25" style="1" customWidth="1"/>
    <col min="13" max="13" width="3.75" style="44" customWidth="1"/>
    <col min="14" max="22" width="9" style="44"/>
    <col min="23" max="16384" width="9" style="1"/>
  </cols>
  <sheetData>
    <row r="1" spans="1:13" s="44" customFormat="1" ht="34.5" customHeight="1" x14ac:dyDescent="0.25">
      <c r="A1" s="146" t="s">
        <v>193</v>
      </c>
      <c r="B1" s="147"/>
      <c r="C1" s="147"/>
      <c r="D1" s="147"/>
      <c r="E1" s="147"/>
      <c r="F1" s="147"/>
      <c r="G1" s="147"/>
      <c r="H1" s="147"/>
      <c r="I1" s="84"/>
      <c r="J1" s="82"/>
      <c r="K1" s="133"/>
      <c r="L1" s="10"/>
    </row>
    <row r="2" spans="1:13" s="44" customFormat="1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83"/>
      <c r="K2" s="55"/>
      <c r="L2" s="8"/>
    </row>
    <row r="3" spans="1:13" s="44" customFormat="1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41"/>
      <c r="K3" s="56" t="s">
        <v>30</v>
      </c>
      <c r="L3" s="13"/>
    </row>
    <row r="4" spans="1:13" s="44" customFormat="1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42"/>
      <c r="K4" s="57" t="s">
        <v>25</v>
      </c>
      <c r="L4" s="13"/>
    </row>
    <row r="5" spans="1:13" ht="7.5" customHeight="1" x14ac:dyDescent="0.25">
      <c r="A5" s="15"/>
      <c r="B5" s="18"/>
      <c r="C5" s="131"/>
      <c r="D5" s="131"/>
      <c r="E5" s="131"/>
      <c r="F5" s="25"/>
      <c r="G5" s="131"/>
      <c r="H5" s="131"/>
      <c r="I5" s="131"/>
      <c r="J5" s="12"/>
      <c r="K5" s="58"/>
      <c r="L5" s="13"/>
    </row>
    <row r="6" spans="1:13" x14ac:dyDescent="0.25">
      <c r="A6" s="15"/>
      <c r="B6" s="21" t="s">
        <v>24</v>
      </c>
      <c r="C6" s="131"/>
      <c r="D6" s="131"/>
      <c r="E6" s="131"/>
      <c r="F6" s="25"/>
      <c r="G6" s="131"/>
      <c r="H6" s="131"/>
      <c r="I6" s="131"/>
      <c r="J6" s="12"/>
      <c r="K6" s="58"/>
      <c r="L6" s="13"/>
    </row>
    <row r="7" spans="1:13" x14ac:dyDescent="0.25">
      <c r="A7" s="15"/>
      <c r="B7" s="132" t="s">
        <v>112</v>
      </c>
      <c r="C7" s="131"/>
      <c r="D7" s="88">
        <v>465</v>
      </c>
      <c r="E7" s="131"/>
      <c r="F7" s="2" t="s">
        <v>113</v>
      </c>
      <c r="G7" s="131"/>
      <c r="H7" s="88">
        <v>7.5</v>
      </c>
      <c r="I7" s="131"/>
      <c r="J7" s="12"/>
      <c r="K7" s="54">
        <f>D7*H7</f>
        <v>3487.5</v>
      </c>
      <c r="L7" s="13"/>
      <c r="M7" s="45"/>
    </row>
    <row r="8" spans="1:13" s="44" customFormat="1" x14ac:dyDescent="0.25">
      <c r="A8" s="15"/>
      <c r="B8" s="51" t="s">
        <v>36</v>
      </c>
      <c r="C8" s="131"/>
      <c r="D8" s="89"/>
      <c r="E8" s="131"/>
      <c r="F8" s="33"/>
      <c r="G8" s="131"/>
      <c r="H8" s="89"/>
      <c r="I8" s="131"/>
      <c r="J8" s="43"/>
      <c r="K8" s="59">
        <f>SUM(K7:K7)</f>
        <v>3487.5</v>
      </c>
      <c r="L8" s="13"/>
      <c r="M8" s="45"/>
    </row>
    <row r="9" spans="1:13" s="44" customFormat="1" ht="7.5" customHeight="1" x14ac:dyDescent="0.25">
      <c r="A9" s="15"/>
      <c r="B9" s="131"/>
      <c r="C9" s="131"/>
      <c r="D9" s="90"/>
      <c r="E9" s="131"/>
      <c r="F9" s="25"/>
      <c r="G9" s="131"/>
      <c r="H9" s="90"/>
      <c r="I9" s="131"/>
      <c r="J9" s="12"/>
      <c r="K9" s="54"/>
      <c r="L9" s="13"/>
      <c r="M9" s="45"/>
    </row>
    <row r="10" spans="1:13" s="44" customFormat="1" x14ac:dyDescent="0.25">
      <c r="A10" s="15"/>
      <c r="B10" s="21" t="s">
        <v>23</v>
      </c>
      <c r="C10" s="131"/>
      <c r="D10" s="90"/>
      <c r="E10" s="131"/>
      <c r="F10" s="25"/>
      <c r="G10" s="131"/>
      <c r="H10" s="90"/>
      <c r="I10" s="131"/>
      <c r="J10" s="12"/>
      <c r="K10" s="54"/>
      <c r="L10" s="13"/>
    </row>
    <row r="11" spans="1:13" s="44" customFormat="1" ht="7.5" customHeight="1" x14ac:dyDescent="0.25">
      <c r="A11" s="15"/>
      <c r="B11" s="131"/>
      <c r="C11" s="131"/>
      <c r="D11" s="90"/>
      <c r="E11" s="131"/>
      <c r="F11" s="25"/>
      <c r="G11" s="131"/>
      <c r="H11" s="90"/>
      <c r="I11" s="131"/>
      <c r="J11" s="12"/>
      <c r="K11" s="54"/>
      <c r="L11" s="13"/>
    </row>
    <row r="12" spans="1:13" s="44" customFormat="1" x14ac:dyDescent="0.25">
      <c r="A12" s="15"/>
      <c r="B12" s="16" t="s">
        <v>22</v>
      </c>
      <c r="C12" s="131"/>
      <c r="D12" s="90"/>
      <c r="E12" s="131"/>
      <c r="F12" s="25"/>
      <c r="G12" s="131"/>
      <c r="H12" s="90"/>
      <c r="I12" s="131"/>
      <c r="J12" s="43"/>
      <c r="K12" s="77">
        <f>SUM(K13:K14)</f>
        <v>350.75</v>
      </c>
      <c r="L12" s="13"/>
    </row>
    <row r="13" spans="1:13" s="44" customFormat="1" x14ac:dyDescent="0.25">
      <c r="A13" s="15"/>
      <c r="B13" s="132" t="s">
        <v>114</v>
      </c>
      <c r="C13" s="131"/>
      <c r="D13" s="88">
        <v>23</v>
      </c>
      <c r="E13" s="131"/>
      <c r="F13" s="2" t="s">
        <v>113</v>
      </c>
      <c r="G13" s="131"/>
      <c r="H13" s="96">
        <v>13.5</v>
      </c>
      <c r="I13" s="131"/>
      <c r="J13" s="12"/>
      <c r="K13" s="60">
        <f>D13*H13</f>
        <v>310.5</v>
      </c>
      <c r="L13" s="13"/>
    </row>
    <row r="14" spans="1:13" s="44" customFormat="1" x14ac:dyDescent="0.25">
      <c r="A14" s="15"/>
      <c r="B14" s="132" t="s">
        <v>115</v>
      </c>
      <c r="C14" s="131"/>
      <c r="D14" s="88">
        <v>23</v>
      </c>
      <c r="E14" s="131"/>
      <c r="F14" s="2" t="s">
        <v>113</v>
      </c>
      <c r="G14" s="131"/>
      <c r="H14" s="96">
        <v>1.75</v>
      </c>
      <c r="I14" s="131"/>
      <c r="J14" s="12"/>
      <c r="K14" s="60">
        <f>D14*H14</f>
        <v>40.25</v>
      </c>
      <c r="L14" s="13"/>
    </row>
    <row r="15" spans="1:13" s="44" customFormat="1" ht="7.5" customHeight="1" x14ac:dyDescent="0.25">
      <c r="A15" s="15"/>
      <c r="B15" s="131"/>
      <c r="C15" s="131"/>
      <c r="D15" s="90"/>
      <c r="E15" s="131"/>
      <c r="F15" s="25"/>
      <c r="G15" s="131"/>
      <c r="H15" s="90"/>
      <c r="I15" s="131"/>
      <c r="J15" s="12"/>
      <c r="K15" s="54"/>
      <c r="L15" s="13"/>
    </row>
    <row r="16" spans="1:13" s="44" customFormat="1" x14ac:dyDescent="0.25">
      <c r="A16" s="15"/>
      <c r="B16" s="16" t="s">
        <v>21</v>
      </c>
      <c r="C16" s="131"/>
      <c r="D16" s="90"/>
      <c r="E16" s="131"/>
      <c r="F16" s="25"/>
      <c r="G16" s="131"/>
      <c r="H16" s="90"/>
      <c r="I16" s="131"/>
      <c r="J16" s="43"/>
      <c r="K16" s="77">
        <f>SUM(K17:K23)</f>
        <v>370.45</v>
      </c>
      <c r="L16" s="13"/>
    </row>
    <row r="17" spans="1:12" s="44" customFormat="1" x14ac:dyDescent="0.25">
      <c r="A17" s="15"/>
      <c r="B17" s="132" t="s">
        <v>116</v>
      </c>
      <c r="C17" s="131"/>
      <c r="D17" s="88">
        <v>175</v>
      </c>
      <c r="E17" s="131"/>
      <c r="F17" s="2" t="s">
        <v>38</v>
      </c>
      <c r="G17" s="131"/>
      <c r="H17" s="88">
        <v>0.4</v>
      </c>
      <c r="I17" s="131"/>
      <c r="J17" s="12"/>
      <c r="K17" s="60">
        <f t="shared" ref="K17:K23" si="0">D17*H17</f>
        <v>70</v>
      </c>
      <c r="L17" s="13"/>
    </row>
    <row r="18" spans="1:12" s="44" customFormat="1" x14ac:dyDescent="0.25">
      <c r="A18" s="15"/>
      <c r="B18" s="132" t="s">
        <v>40</v>
      </c>
      <c r="C18" s="131"/>
      <c r="D18" s="88">
        <v>220</v>
      </c>
      <c r="E18" s="131"/>
      <c r="F18" s="2" t="s">
        <v>38</v>
      </c>
      <c r="G18" s="131"/>
      <c r="H18" s="88">
        <v>0.38</v>
      </c>
      <c r="I18" s="131"/>
      <c r="J18" s="12"/>
      <c r="K18" s="60">
        <f t="shared" si="0"/>
        <v>83.6</v>
      </c>
      <c r="L18" s="13"/>
    </row>
    <row r="19" spans="1:12" s="44" customFormat="1" x14ac:dyDescent="0.25">
      <c r="A19" s="15"/>
      <c r="B19" s="132" t="s">
        <v>90</v>
      </c>
      <c r="C19" s="131"/>
      <c r="D19" s="88">
        <v>235</v>
      </c>
      <c r="E19" s="131"/>
      <c r="F19" s="2" t="s">
        <v>38</v>
      </c>
      <c r="G19" s="131"/>
      <c r="H19" s="88">
        <v>0.31</v>
      </c>
      <c r="I19" s="131"/>
      <c r="J19" s="12"/>
      <c r="K19" s="61">
        <f t="shared" si="0"/>
        <v>72.849999999999994</v>
      </c>
      <c r="L19" s="13"/>
    </row>
    <row r="20" spans="1:12" s="44" customFormat="1" x14ac:dyDescent="0.25">
      <c r="A20" s="15"/>
      <c r="B20" s="132" t="s">
        <v>60</v>
      </c>
      <c r="C20" s="131"/>
      <c r="D20" s="88">
        <v>90</v>
      </c>
      <c r="E20" s="131"/>
      <c r="F20" s="2" t="s">
        <v>38</v>
      </c>
      <c r="G20" s="131"/>
      <c r="H20" s="88">
        <v>0.22</v>
      </c>
      <c r="I20" s="131"/>
      <c r="J20" s="12"/>
      <c r="K20" s="61">
        <f t="shared" si="0"/>
        <v>19.8</v>
      </c>
      <c r="L20" s="13"/>
    </row>
    <row r="21" spans="1:12" s="44" customFormat="1" x14ac:dyDescent="0.25">
      <c r="A21" s="15"/>
      <c r="B21" s="132" t="s">
        <v>62</v>
      </c>
      <c r="C21" s="131"/>
      <c r="D21" s="88">
        <v>110</v>
      </c>
      <c r="E21" s="131"/>
      <c r="F21" s="2" t="s">
        <v>38</v>
      </c>
      <c r="G21" s="131"/>
      <c r="H21" s="88">
        <v>0.5</v>
      </c>
      <c r="I21" s="131"/>
      <c r="J21" s="12"/>
      <c r="K21" s="61">
        <f t="shared" si="0"/>
        <v>55</v>
      </c>
      <c r="L21" s="13"/>
    </row>
    <row r="22" spans="1:12" s="44" customFormat="1" x14ac:dyDescent="0.25">
      <c r="A22" s="15"/>
      <c r="B22" s="132" t="s">
        <v>63</v>
      </c>
      <c r="C22" s="131"/>
      <c r="D22" s="88">
        <v>45</v>
      </c>
      <c r="E22" s="131"/>
      <c r="F22" s="2" t="s">
        <v>38</v>
      </c>
      <c r="G22" s="131"/>
      <c r="H22" s="88">
        <v>0.56000000000000005</v>
      </c>
      <c r="I22" s="131"/>
      <c r="J22" s="12"/>
      <c r="K22" s="61">
        <f t="shared" si="0"/>
        <v>25.200000000000003</v>
      </c>
      <c r="L22" s="13"/>
    </row>
    <row r="23" spans="1:12" s="44" customFormat="1" x14ac:dyDescent="0.25">
      <c r="A23" s="15"/>
      <c r="B23" s="132" t="s">
        <v>178</v>
      </c>
      <c r="C23" s="131"/>
      <c r="D23" s="88">
        <v>2</v>
      </c>
      <c r="E23" s="131"/>
      <c r="F23" s="2" t="s">
        <v>42</v>
      </c>
      <c r="G23" s="131"/>
      <c r="H23" s="88">
        <v>22</v>
      </c>
      <c r="I23" s="131"/>
      <c r="J23" s="12"/>
      <c r="K23" s="61">
        <f t="shared" si="0"/>
        <v>44</v>
      </c>
      <c r="L23" s="13"/>
    </row>
    <row r="24" spans="1:12" s="44" customFormat="1" ht="7.5" customHeight="1" x14ac:dyDescent="0.25">
      <c r="A24" s="15"/>
      <c r="B24" s="131"/>
      <c r="C24" s="131"/>
      <c r="D24" s="90"/>
      <c r="E24" s="131"/>
      <c r="F24" s="25"/>
      <c r="G24" s="131"/>
      <c r="H24" s="90"/>
      <c r="I24" s="131"/>
      <c r="J24" s="12"/>
      <c r="K24" s="62"/>
      <c r="L24" s="13"/>
    </row>
    <row r="25" spans="1:12" s="44" customFormat="1" x14ac:dyDescent="0.25">
      <c r="A25" s="15"/>
      <c r="B25" s="16" t="s">
        <v>117</v>
      </c>
      <c r="C25" s="131"/>
      <c r="D25" s="90"/>
      <c r="E25" s="131"/>
      <c r="F25" s="25"/>
      <c r="G25" s="131"/>
      <c r="H25" s="90"/>
      <c r="I25" s="131"/>
      <c r="J25" s="43"/>
      <c r="K25" s="78">
        <f>SUM(K26:K41)</f>
        <v>479.92500000000001</v>
      </c>
      <c r="L25" s="13"/>
    </row>
    <row r="26" spans="1:12" s="44" customFormat="1" x14ac:dyDescent="0.25">
      <c r="A26" s="15"/>
      <c r="B26" s="132" t="s">
        <v>179</v>
      </c>
      <c r="C26" s="131"/>
      <c r="D26" s="88">
        <v>40</v>
      </c>
      <c r="E26" s="131"/>
      <c r="F26" s="2" t="s">
        <v>48</v>
      </c>
      <c r="G26" s="131"/>
      <c r="H26" s="96">
        <v>5.35</v>
      </c>
      <c r="I26" s="131"/>
      <c r="J26" s="12"/>
      <c r="K26" s="61">
        <f>D26*H26</f>
        <v>214</v>
      </c>
      <c r="L26" s="13"/>
    </row>
    <row r="27" spans="1:12" s="44" customFormat="1" x14ac:dyDescent="0.25">
      <c r="A27" s="15"/>
      <c r="B27" s="132" t="s">
        <v>118</v>
      </c>
      <c r="C27" s="131"/>
      <c r="D27" s="88">
        <v>23</v>
      </c>
      <c r="E27" s="131"/>
      <c r="F27" s="2" t="s">
        <v>113</v>
      </c>
      <c r="G27" s="131"/>
      <c r="H27" s="88">
        <v>0.65</v>
      </c>
      <c r="I27" s="131"/>
      <c r="J27" s="12"/>
      <c r="K27" s="61">
        <f t="shared" ref="K27:K34" si="1">D27*H27</f>
        <v>14.950000000000001</v>
      </c>
      <c r="L27" s="13"/>
    </row>
    <row r="28" spans="1:12" s="44" customFormat="1" x14ac:dyDescent="0.25">
      <c r="A28" s="15"/>
      <c r="B28" s="132" t="s">
        <v>119</v>
      </c>
      <c r="C28" s="131"/>
      <c r="D28" s="88">
        <v>8</v>
      </c>
      <c r="E28" s="131"/>
      <c r="F28" s="2" t="s">
        <v>122</v>
      </c>
      <c r="G28" s="131"/>
      <c r="H28" s="88">
        <v>1.25</v>
      </c>
      <c r="I28" s="131"/>
      <c r="J28" s="12"/>
      <c r="K28" s="61">
        <f t="shared" si="1"/>
        <v>10</v>
      </c>
      <c r="L28" s="13"/>
    </row>
    <row r="29" spans="1:12" s="44" customFormat="1" x14ac:dyDescent="0.25">
      <c r="A29" s="15"/>
      <c r="B29" s="132" t="s">
        <v>121</v>
      </c>
      <c r="C29" s="131"/>
      <c r="D29" s="88">
        <v>8</v>
      </c>
      <c r="E29" s="131"/>
      <c r="F29" s="2" t="s">
        <v>64</v>
      </c>
      <c r="G29" s="131"/>
      <c r="H29" s="88">
        <v>1.5</v>
      </c>
      <c r="I29" s="131"/>
      <c r="J29" s="12"/>
      <c r="K29" s="61">
        <f t="shared" si="1"/>
        <v>12</v>
      </c>
      <c r="L29" s="13"/>
    </row>
    <row r="30" spans="1:12" s="44" customFormat="1" x14ac:dyDescent="0.25">
      <c r="A30" s="15"/>
      <c r="B30" s="132" t="s">
        <v>150</v>
      </c>
      <c r="C30" s="131"/>
      <c r="D30" s="88">
        <v>20</v>
      </c>
      <c r="E30" s="131"/>
      <c r="F30" s="2" t="s">
        <v>64</v>
      </c>
      <c r="G30" s="131"/>
      <c r="H30" s="88">
        <v>1</v>
      </c>
      <c r="I30" s="131"/>
      <c r="J30" s="12"/>
      <c r="K30" s="61">
        <f t="shared" si="1"/>
        <v>20</v>
      </c>
      <c r="L30" s="13"/>
    </row>
    <row r="31" spans="1:12" s="44" customFormat="1" x14ac:dyDescent="0.25">
      <c r="A31" s="15"/>
      <c r="B31" s="132" t="s">
        <v>120</v>
      </c>
      <c r="C31" s="131"/>
      <c r="D31" s="88">
        <v>2</v>
      </c>
      <c r="E31" s="131"/>
      <c r="F31" s="2" t="s">
        <v>41</v>
      </c>
      <c r="G31" s="131"/>
      <c r="H31" s="88">
        <v>5.15</v>
      </c>
      <c r="I31" s="131"/>
      <c r="J31" s="12"/>
      <c r="K31" s="61">
        <f t="shared" si="1"/>
        <v>10.3</v>
      </c>
      <c r="L31" s="13"/>
    </row>
    <row r="32" spans="1:12" s="44" customFormat="1" x14ac:dyDescent="0.25">
      <c r="A32" s="15"/>
      <c r="B32" s="132" t="s">
        <v>106</v>
      </c>
      <c r="C32" s="131"/>
      <c r="D32" s="88">
        <v>0.75</v>
      </c>
      <c r="E32" s="131"/>
      <c r="F32" s="2" t="s">
        <v>38</v>
      </c>
      <c r="G32" s="131"/>
      <c r="H32" s="88">
        <v>11.9</v>
      </c>
      <c r="I32" s="131"/>
      <c r="J32" s="12"/>
      <c r="K32" s="61">
        <f t="shared" si="1"/>
        <v>8.9250000000000007</v>
      </c>
      <c r="L32" s="13"/>
    </row>
    <row r="33" spans="1:12" s="44" customFormat="1" x14ac:dyDescent="0.25">
      <c r="A33" s="15"/>
      <c r="B33" s="132" t="s">
        <v>180</v>
      </c>
      <c r="C33" s="131"/>
      <c r="D33" s="88">
        <v>5.5</v>
      </c>
      <c r="E33" s="131"/>
      <c r="F33" s="2" t="s">
        <v>122</v>
      </c>
      <c r="G33" s="131"/>
      <c r="H33" s="96">
        <v>4.55</v>
      </c>
      <c r="I33" s="131"/>
      <c r="J33" s="12"/>
      <c r="K33" s="61">
        <f t="shared" si="1"/>
        <v>25.024999999999999</v>
      </c>
      <c r="L33" s="13"/>
    </row>
    <row r="34" spans="1:12" s="44" customFormat="1" x14ac:dyDescent="0.25">
      <c r="A34" s="15"/>
      <c r="B34" s="132" t="s">
        <v>123</v>
      </c>
      <c r="C34" s="131"/>
      <c r="D34" s="88">
        <v>3.75</v>
      </c>
      <c r="E34" s="131"/>
      <c r="F34" s="2" t="s">
        <v>124</v>
      </c>
      <c r="G34" s="131"/>
      <c r="H34" s="96">
        <v>8.5</v>
      </c>
      <c r="I34" s="131"/>
      <c r="J34" s="12"/>
      <c r="K34" s="61">
        <f t="shared" si="1"/>
        <v>31.875</v>
      </c>
      <c r="L34" s="13"/>
    </row>
    <row r="35" spans="1:12" s="44" customFormat="1" x14ac:dyDescent="0.25">
      <c r="A35" s="15"/>
      <c r="B35" s="132" t="s">
        <v>181</v>
      </c>
      <c r="C35" s="131"/>
      <c r="D35" s="88">
        <v>6</v>
      </c>
      <c r="E35" s="131"/>
      <c r="F35" s="2" t="s">
        <v>122</v>
      </c>
      <c r="G35" s="131"/>
      <c r="H35" s="96">
        <v>2.85</v>
      </c>
      <c r="I35" s="131"/>
      <c r="J35" s="12"/>
      <c r="K35" s="61">
        <f>D35*H35</f>
        <v>17.100000000000001</v>
      </c>
      <c r="L35" s="13"/>
    </row>
    <row r="36" spans="1:12" s="44" customFormat="1" x14ac:dyDescent="0.25">
      <c r="A36" s="15"/>
      <c r="B36" s="132" t="s">
        <v>182</v>
      </c>
      <c r="C36" s="131"/>
      <c r="D36" s="88">
        <v>2</v>
      </c>
      <c r="E36" s="131"/>
      <c r="F36" s="2" t="s">
        <v>38</v>
      </c>
      <c r="G36" s="131"/>
      <c r="H36" s="96">
        <v>8.5</v>
      </c>
      <c r="I36" s="131"/>
      <c r="J36" s="12"/>
      <c r="K36" s="61">
        <f>D36*H36</f>
        <v>17</v>
      </c>
      <c r="L36" s="13"/>
    </row>
    <row r="37" spans="1:12" s="44" customFormat="1" x14ac:dyDescent="0.25">
      <c r="A37" s="15"/>
      <c r="B37" s="132" t="s">
        <v>151</v>
      </c>
      <c r="C37" s="131"/>
      <c r="D37" s="88">
        <v>7</v>
      </c>
      <c r="E37" s="131"/>
      <c r="F37" s="2" t="s">
        <v>64</v>
      </c>
      <c r="G37" s="131"/>
      <c r="H37" s="96">
        <v>2.25</v>
      </c>
      <c r="I37" s="131"/>
      <c r="J37" s="12"/>
      <c r="K37" s="61">
        <f t="shared" ref="K37:K39" si="2">D37*H37</f>
        <v>15.75</v>
      </c>
      <c r="L37" s="13"/>
    </row>
    <row r="38" spans="1:12" s="44" customFormat="1" x14ac:dyDescent="0.25">
      <c r="A38" s="15"/>
      <c r="B38" s="132" t="s">
        <v>183</v>
      </c>
      <c r="C38" s="131"/>
      <c r="D38" s="88">
        <v>12</v>
      </c>
      <c r="E38" s="131"/>
      <c r="F38" s="2" t="s">
        <v>64</v>
      </c>
      <c r="G38" s="131"/>
      <c r="H38" s="96">
        <v>1.4</v>
      </c>
      <c r="I38" s="131"/>
      <c r="J38" s="12"/>
      <c r="K38" s="61">
        <f t="shared" si="2"/>
        <v>16.799999999999997</v>
      </c>
      <c r="L38" s="13"/>
    </row>
    <row r="39" spans="1:12" s="44" customFormat="1" x14ac:dyDescent="0.25">
      <c r="A39" s="15"/>
      <c r="B39" s="132" t="s">
        <v>184</v>
      </c>
      <c r="C39" s="131"/>
      <c r="D39" s="88">
        <v>5</v>
      </c>
      <c r="E39" s="131"/>
      <c r="F39" s="2" t="s">
        <v>64</v>
      </c>
      <c r="G39" s="131"/>
      <c r="H39" s="96">
        <v>8.3000000000000007</v>
      </c>
      <c r="I39" s="131"/>
      <c r="J39" s="12"/>
      <c r="K39" s="61">
        <f t="shared" si="2"/>
        <v>41.5</v>
      </c>
      <c r="L39" s="13"/>
    </row>
    <row r="40" spans="1:12" s="44" customFormat="1" x14ac:dyDescent="0.25">
      <c r="A40" s="15"/>
      <c r="B40" s="132" t="s">
        <v>185</v>
      </c>
      <c r="C40" s="131"/>
      <c r="D40" s="88">
        <v>7</v>
      </c>
      <c r="E40" s="131"/>
      <c r="F40" s="2" t="s">
        <v>64</v>
      </c>
      <c r="G40" s="131"/>
      <c r="H40" s="96">
        <v>2.25</v>
      </c>
      <c r="I40" s="131"/>
      <c r="J40" s="12"/>
      <c r="K40" s="61">
        <f>D40*H40</f>
        <v>15.75</v>
      </c>
      <c r="L40" s="13"/>
    </row>
    <row r="41" spans="1:12" s="44" customFormat="1" x14ac:dyDescent="0.25">
      <c r="A41" s="15"/>
      <c r="B41" s="132" t="s">
        <v>125</v>
      </c>
      <c r="C41" s="131"/>
      <c r="D41" s="88">
        <v>1</v>
      </c>
      <c r="E41" s="131"/>
      <c r="F41" s="2" t="s">
        <v>124</v>
      </c>
      <c r="G41" s="131"/>
      <c r="H41" s="88">
        <v>8.9499999999999993</v>
      </c>
      <c r="I41" s="131"/>
      <c r="J41" s="12"/>
      <c r="K41" s="61">
        <f>D41*H41</f>
        <v>8.9499999999999993</v>
      </c>
      <c r="L41" s="13"/>
    </row>
    <row r="42" spans="1:12" s="44" customFormat="1" ht="7.5" customHeight="1" x14ac:dyDescent="0.25">
      <c r="A42" s="15"/>
      <c r="B42" s="131"/>
      <c r="C42" s="131"/>
      <c r="D42" s="90"/>
      <c r="E42" s="131"/>
      <c r="F42" s="25"/>
      <c r="G42" s="131"/>
      <c r="H42" s="90"/>
      <c r="I42" s="131"/>
      <c r="J42" s="12"/>
      <c r="K42" s="62"/>
      <c r="L42" s="13"/>
    </row>
    <row r="43" spans="1:12" s="44" customFormat="1" x14ac:dyDescent="0.25">
      <c r="A43" s="15"/>
      <c r="B43" s="16" t="s">
        <v>126</v>
      </c>
      <c r="C43" s="131"/>
      <c r="D43" s="90"/>
      <c r="E43" s="131"/>
      <c r="F43" s="25"/>
      <c r="G43" s="131"/>
      <c r="H43" s="90"/>
      <c r="I43" s="131"/>
      <c r="J43" s="43"/>
      <c r="K43" s="78">
        <f>SUM(K44:K48)</f>
        <v>130.25</v>
      </c>
      <c r="L43" s="13"/>
    </row>
    <row r="44" spans="1:12" s="44" customFormat="1" x14ac:dyDescent="0.25">
      <c r="A44" s="15"/>
      <c r="B44" s="132" t="s">
        <v>127</v>
      </c>
      <c r="C44" s="131"/>
      <c r="D44" s="88">
        <v>1</v>
      </c>
      <c r="E44" s="131"/>
      <c r="F44" s="2" t="s">
        <v>42</v>
      </c>
      <c r="G44" s="131"/>
      <c r="H44" s="88">
        <v>45</v>
      </c>
      <c r="I44" s="131"/>
      <c r="J44" s="12"/>
      <c r="K44" s="61">
        <f>D44*H44</f>
        <v>45</v>
      </c>
      <c r="L44" s="13"/>
    </row>
    <row r="45" spans="1:12" s="44" customFormat="1" x14ac:dyDescent="0.25">
      <c r="A45" s="15"/>
      <c r="B45" s="132" t="s">
        <v>128</v>
      </c>
      <c r="C45" s="131"/>
      <c r="D45" s="88">
        <v>1</v>
      </c>
      <c r="E45" s="131"/>
      <c r="F45" s="2" t="s">
        <v>42</v>
      </c>
      <c r="G45" s="131"/>
      <c r="H45" s="88">
        <v>8</v>
      </c>
      <c r="I45" s="131"/>
      <c r="J45" s="12"/>
      <c r="K45" s="61">
        <f>D45*H45</f>
        <v>8</v>
      </c>
      <c r="L45" s="13"/>
    </row>
    <row r="46" spans="1:12" s="44" customFormat="1" x14ac:dyDescent="0.25">
      <c r="A46" s="15"/>
      <c r="B46" s="132" t="s">
        <v>129</v>
      </c>
      <c r="C46" s="131"/>
      <c r="D46" s="88">
        <v>1</v>
      </c>
      <c r="E46" s="131"/>
      <c r="F46" s="2" t="s">
        <v>42</v>
      </c>
      <c r="G46" s="131"/>
      <c r="H46" s="88">
        <v>7.25</v>
      </c>
      <c r="I46" s="131"/>
      <c r="J46" s="12"/>
      <c r="K46" s="61">
        <f t="shared" ref="K46:K47" si="3">D46*H46</f>
        <v>7.25</v>
      </c>
      <c r="L46" s="13"/>
    </row>
    <row r="47" spans="1:12" s="44" customFormat="1" x14ac:dyDescent="0.25">
      <c r="A47" s="15"/>
      <c r="B47" s="132" t="s">
        <v>186</v>
      </c>
      <c r="C47" s="131"/>
      <c r="D47" s="88">
        <v>4</v>
      </c>
      <c r="E47" s="131"/>
      <c r="F47" s="2" t="s">
        <v>42</v>
      </c>
      <c r="G47" s="131"/>
      <c r="H47" s="88">
        <v>10</v>
      </c>
      <c r="I47" s="131"/>
      <c r="J47" s="12"/>
      <c r="K47" s="61">
        <f t="shared" si="3"/>
        <v>40</v>
      </c>
      <c r="L47" s="13"/>
    </row>
    <row r="48" spans="1:12" s="44" customFormat="1" x14ac:dyDescent="0.25">
      <c r="A48" s="15"/>
      <c r="B48" s="132" t="s">
        <v>130</v>
      </c>
      <c r="C48" s="131"/>
      <c r="D48" s="88">
        <v>1</v>
      </c>
      <c r="E48" s="131"/>
      <c r="F48" s="2" t="s">
        <v>42</v>
      </c>
      <c r="G48" s="131"/>
      <c r="H48" s="88">
        <v>30</v>
      </c>
      <c r="I48" s="131"/>
      <c r="J48" s="12"/>
      <c r="K48" s="61">
        <f>D48*H48</f>
        <v>30</v>
      </c>
      <c r="L48" s="13"/>
    </row>
    <row r="49" spans="1:12" s="44" customFormat="1" ht="7.5" customHeight="1" x14ac:dyDescent="0.25">
      <c r="A49" s="15"/>
      <c r="B49" s="131"/>
      <c r="C49" s="131"/>
      <c r="D49" s="90"/>
      <c r="E49" s="131"/>
      <c r="F49" s="25"/>
      <c r="G49" s="131"/>
      <c r="H49" s="90"/>
      <c r="I49" s="131"/>
      <c r="J49" s="12"/>
      <c r="K49" s="62"/>
      <c r="L49" s="13"/>
    </row>
    <row r="50" spans="1:12" s="44" customFormat="1" x14ac:dyDescent="0.25">
      <c r="A50" s="15"/>
      <c r="B50" s="16" t="s">
        <v>131</v>
      </c>
      <c r="C50" s="131"/>
      <c r="D50" s="90"/>
      <c r="E50" s="131"/>
      <c r="F50" s="25"/>
      <c r="G50" s="131"/>
      <c r="H50" s="90"/>
      <c r="I50" s="131"/>
      <c r="J50" s="43"/>
      <c r="K50" s="78">
        <f>SUM(K51:K53)</f>
        <v>119.13</v>
      </c>
      <c r="L50" s="13"/>
    </row>
    <row r="51" spans="1:12" s="44" customFormat="1" x14ac:dyDescent="0.25">
      <c r="A51" s="15"/>
      <c r="B51" s="132" t="s">
        <v>94</v>
      </c>
      <c r="C51" s="131"/>
      <c r="D51" s="88">
        <v>1</v>
      </c>
      <c r="E51" s="131"/>
      <c r="F51" s="2" t="s">
        <v>42</v>
      </c>
      <c r="G51" s="131"/>
      <c r="H51" s="88">
        <v>47.5</v>
      </c>
      <c r="I51" s="131"/>
      <c r="J51" s="12"/>
      <c r="K51" s="61">
        <f>D51*H51</f>
        <v>47.5</v>
      </c>
      <c r="L51" s="13"/>
    </row>
    <row r="52" spans="1:12" s="44" customFormat="1" x14ac:dyDescent="0.25">
      <c r="A52" s="15"/>
      <c r="B52" s="132" t="s">
        <v>132</v>
      </c>
      <c r="C52" s="131"/>
      <c r="D52" s="88">
        <v>29</v>
      </c>
      <c r="E52" s="131"/>
      <c r="F52" s="2" t="s">
        <v>133</v>
      </c>
      <c r="G52" s="131"/>
      <c r="H52" s="88">
        <v>0.53</v>
      </c>
      <c r="I52" s="131"/>
      <c r="J52" s="12"/>
      <c r="K52" s="61">
        <f>D52*H52</f>
        <v>15.370000000000001</v>
      </c>
      <c r="L52" s="13"/>
    </row>
    <row r="53" spans="1:12" s="44" customFormat="1" x14ac:dyDescent="0.25">
      <c r="A53" s="15"/>
      <c r="B53" s="132" t="s">
        <v>134</v>
      </c>
      <c r="C53" s="131"/>
      <c r="D53" s="88">
        <v>29</v>
      </c>
      <c r="E53" s="131"/>
      <c r="F53" s="2" t="s">
        <v>133</v>
      </c>
      <c r="G53" s="131"/>
      <c r="H53" s="88">
        <v>1.94</v>
      </c>
      <c r="I53" s="131"/>
      <c r="J53" s="12"/>
      <c r="K53" s="61">
        <f>D53*H53</f>
        <v>56.26</v>
      </c>
      <c r="L53" s="13"/>
    </row>
    <row r="54" spans="1:12" s="44" customFormat="1" ht="7.5" customHeight="1" x14ac:dyDescent="0.25">
      <c r="A54" s="15"/>
      <c r="B54" s="32"/>
      <c r="C54" s="131"/>
      <c r="D54" s="89"/>
      <c r="E54" s="131"/>
      <c r="F54" s="33"/>
      <c r="G54" s="131"/>
      <c r="H54" s="89"/>
      <c r="I54" s="131"/>
      <c r="J54" s="12"/>
      <c r="K54" s="62"/>
      <c r="L54" s="13"/>
    </row>
    <row r="55" spans="1:12" s="44" customFormat="1" x14ac:dyDescent="0.25">
      <c r="A55" s="15"/>
      <c r="B55" s="16" t="s">
        <v>20</v>
      </c>
      <c r="C55" s="131"/>
      <c r="D55" s="90"/>
      <c r="E55" s="131"/>
      <c r="F55" s="25"/>
      <c r="G55" s="131"/>
      <c r="H55" s="90"/>
      <c r="I55" s="131"/>
      <c r="J55" s="43"/>
      <c r="K55" s="78">
        <f>SUM(K56:K60)</f>
        <v>123.58150000000001</v>
      </c>
      <c r="L55" s="13"/>
    </row>
    <row r="56" spans="1:12" s="44" customFormat="1" x14ac:dyDescent="0.25">
      <c r="A56" s="15"/>
      <c r="B56" s="132" t="s">
        <v>43</v>
      </c>
      <c r="C56" s="131"/>
      <c r="D56" s="88">
        <v>4.59</v>
      </c>
      <c r="E56" s="131"/>
      <c r="F56" s="2" t="s">
        <v>48</v>
      </c>
      <c r="G56" s="131"/>
      <c r="H56" s="88">
        <v>2.4500000000000002</v>
      </c>
      <c r="I56" s="131"/>
      <c r="J56" s="12"/>
      <c r="K56" s="61">
        <f>D56*H56</f>
        <v>11.2455</v>
      </c>
      <c r="L56" s="13"/>
    </row>
    <row r="57" spans="1:12" s="44" customFormat="1" x14ac:dyDescent="0.25">
      <c r="A57" s="15"/>
      <c r="B57" s="132" t="s">
        <v>135</v>
      </c>
      <c r="C57" s="131"/>
      <c r="D57" s="88">
        <v>19.41</v>
      </c>
      <c r="E57" s="131"/>
      <c r="F57" s="2" t="s">
        <v>48</v>
      </c>
      <c r="G57" s="131"/>
      <c r="H57" s="88">
        <v>2.2000000000000002</v>
      </c>
      <c r="I57" s="131"/>
      <c r="J57" s="12"/>
      <c r="K57" s="61">
        <f>D57*H57</f>
        <v>42.702000000000005</v>
      </c>
      <c r="L57" s="13"/>
    </row>
    <row r="58" spans="1:12" s="44" customFormat="1" x14ac:dyDescent="0.25">
      <c r="A58" s="15"/>
      <c r="B58" s="132" t="s">
        <v>45</v>
      </c>
      <c r="C58" s="131"/>
      <c r="D58" s="88">
        <v>2.2799999999999998</v>
      </c>
      <c r="E58" s="131"/>
      <c r="F58" s="2" t="s">
        <v>48</v>
      </c>
      <c r="G58" s="131"/>
      <c r="H58" s="88">
        <v>2.8</v>
      </c>
      <c r="I58" s="131"/>
      <c r="J58" s="12"/>
      <c r="K58" s="61">
        <f>D58*H58</f>
        <v>6.3839999999999995</v>
      </c>
      <c r="L58" s="13"/>
    </row>
    <row r="59" spans="1:12" s="44" customFormat="1" x14ac:dyDescent="0.25">
      <c r="A59" s="15"/>
      <c r="B59" s="132" t="s">
        <v>46</v>
      </c>
      <c r="C59" s="131"/>
      <c r="D59" s="88">
        <v>1</v>
      </c>
      <c r="E59" s="131"/>
      <c r="F59" s="2" t="s">
        <v>49</v>
      </c>
      <c r="G59" s="131"/>
      <c r="H59" s="88">
        <v>9.1</v>
      </c>
      <c r="I59" s="131"/>
      <c r="J59" s="12"/>
      <c r="K59" s="61">
        <f>D59*H59</f>
        <v>9.1</v>
      </c>
      <c r="L59" s="13"/>
    </row>
    <row r="60" spans="1:12" s="44" customFormat="1" x14ac:dyDescent="0.25">
      <c r="A60" s="15"/>
      <c r="B60" s="132" t="s">
        <v>136</v>
      </c>
      <c r="C60" s="131"/>
      <c r="D60" s="88">
        <v>1</v>
      </c>
      <c r="E60" s="131"/>
      <c r="F60" s="2" t="s">
        <v>49</v>
      </c>
      <c r="G60" s="131"/>
      <c r="H60" s="88">
        <v>54.15</v>
      </c>
      <c r="I60" s="131"/>
      <c r="J60" s="12"/>
      <c r="K60" s="61">
        <f>D60*H60</f>
        <v>54.15</v>
      </c>
      <c r="L60" s="13"/>
    </row>
    <row r="61" spans="1:12" s="44" customFormat="1" ht="7.5" customHeight="1" x14ac:dyDescent="0.25">
      <c r="A61" s="15"/>
      <c r="B61" s="32"/>
      <c r="C61" s="131"/>
      <c r="D61" s="89"/>
      <c r="E61" s="131"/>
      <c r="F61" s="33"/>
      <c r="G61" s="131"/>
      <c r="H61" s="89"/>
      <c r="I61" s="131"/>
      <c r="J61" s="12"/>
      <c r="K61" s="62"/>
      <c r="L61" s="13"/>
    </row>
    <row r="62" spans="1:12" s="44" customFormat="1" x14ac:dyDescent="0.25">
      <c r="A62" s="15"/>
      <c r="B62" s="16" t="s">
        <v>19</v>
      </c>
      <c r="C62" s="131"/>
      <c r="D62" s="90"/>
      <c r="E62" s="131"/>
      <c r="F62" s="25"/>
      <c r="G62" s="131"/>
      <c r="H62" s="90"/>
      <c r="I62" s="131"/>
      <c r="J62" s="43"/>
      <c r="K62" s="78">
        <f>SUM(K63:K67)</f>
        <v>187.94699999999995</v>
      </c>
      <c r="L62" s="13"/>
    </row>
    <row r="63" spans="1:12" s="44" customFormat="1" x14ac:dyDescent="0.25">
      <c r="A63" s="15"/>
      <c r="B63" s="132" t="s">
        <v>50</v>
      </c>
      <c r="C63" s="131"/>
      <c r="D63" s="88">
        <v>4.5199999999999996</v>
      </c>
      <c r="E63" s="131"/>
      <c r="F63" s="2" t="s">
        <v>51</v>
      </c>
      <c r="G63" s="131"/>
      <c r="H63" s="88">
        <v>19.7</v>
      </c>
      <c r="I63" s="131"/>
      <c r="J63" s="12"/>
      <c r="K63" s="61">
        <f>D63*H63</f>
        <v>89.043999999999983</v>
      </c>
      <c r="L63" s="13"/>
    </row>
    <row r="64" spans="1:12" s="44" customFormat="1" x14ac:dyDescent="0.25">
      <c r="A64" s="15"/>
      <c r="B64" s="132" t="s">
        <v>137</v>
      </c>
      <c r="C64" s="131"/>
      <c r="D64" s="88">
        <v>2</v>
      </c>
      <c r="E64" s="131"/>
      <c r="F64" s="2" t="s">
        <v>51</v>
      </c>
      <c r="G64" s="131"/>
      <c r="H64" s="88">
        <v>15.35</v>
      </c>
      <c r="I64" s="131"/>
      <c r="J64" s="12"/>
      <c r="K64" s="61">
        <f t="shared" ref="K64:K65" si="4">D64*H64</f>
        <v>30.7</v>
      </c>
      <c r="L64" s="13"/>
    </row>
    <row r="65" spans="1:12" s="44" customFormat="1" x14ac:dyDescent="0.25">
      <c r="A65" s="15"/>
      <c r="B65" s="132" t="s">
        <v>138</v>
      </c>
      <c r="C65" s="131"/>
      <c r="D65" s="88">
        <v>1.1599999999999999</v>
      </c>
      <c r="E65" s="131"/>
      <c r="F65" s="2" t="s">
        <v>51</v>
      </c>
      <c r="G65" s="131"/>
      <c r="H65" s="88">
        <v>19.7</v>
      </c>
      <c r="I65" s="131"/>
      <c r="J65" s="12"/>
      <c r="K65" s="61">
        <f t="shared" si="4"/>
        <v>22.851999999999997</v>
      </c>
      <c r="L65" s="13"/>
    </row>
    <row r="66" spans="1:12" s="44" customFormat="1" x14ac:dyDescent="0.25">
      <c r="A66" s="15"/>
      <c r="B66" s="132" t="s">
        <v>102</v>
      </c>
      <c r="C66" s="131"/>
      <c r="D66" s="88">
        <v>1</v>
      </c>
      <c r="E66" s="131"/>
      <c r="F66" s="2" t="s">
        <v>51</v>
      </c>
      <c r="G66" s="131"/>
      <c r="H66" s="88">
        <v>19.7</v>
      </c>
      <c r="I66" s="131"/>
      <c r="J66" s="12"/>
      <c r="K66" s="61">
        <f>D66*H66</f>
        <v>19.7</v>
      </c>
      <c r="L66" s="13"/>
    </row>
    <row r="67" spans="1:12" s="44" customFormat="1" x14ac:dyDescent="0.25">
      <c r="A67" s="15"/>
      <c r="B67" s="132" t="s">
        <v>66</v>
      </c>
      <c r="C67" s="131"/>
      <c r="D67" s="88">
        <v>2.2599999999999998</v>
      </c>
      <c r="E67" s="131"/>
      <c r="F67" s="2" t="s">
        <v>51</v>
      </c>
      <c r="G67" s="131"/>
      <c r="H67" s="88">
        <v>11.35</v>
      </c>
      <c r="I67" s="131"/>
      <c r="J67" s="12"/>
      <c r="K67" s="61">
        <f>D67*H67</f>
        <v>25.650999999999996</v>
      </c>
      <c r="L67" s="13"/>
    </row>
    <row r="68" spans="1:12" s="44" customFormat="1" ht="7.5" customHeight="1" x14ac:dyDescent="0.25">
      <c r="A68" s="15"/>
      <c r="B68" s="32"/>
      <c r="C68" s="131"/>
      <c r="D68" s="89"/>
      <c r="E68" s="131"/>
      <c r="F68" s="33"/>
      <c r="G68" s="131"/>
      <c r="H68" s="89"/>
      <c r="I68" s="131"/>
      <c r="J68" s="12"/>
      <c r="K68" s="62"/>
      <c r="L68" s="13"/>
    </row>
    <row r="69" spans="1:12" s="44" customFormat="1" x14ac:dyDescent="0.25">
      <c r="A69" s="15"/>
      <c r="B69" s="16" t="s">
        <v>139</v>
      </c>
      <c r="C69" s="131"/>
      <c r="D69" s="90"/>
      <c r="E69" s="131"/>
      <c r="F69" s="25"/>
      <c r="G69" s="131"/>
      <c r="H69" s="90"/>
      <c r="I69" s="131"/>
      <c r="J69" s="43"/>
      <c r="K69" s="78">
        <f>SUM(K70:K72)</f>
        <v>69.75</v>
      </c>
      <c r="L69" s="13"/>
    </row>
    <row r="70" spans="1:12" s="44" customFormat="1" x14ac:dyDescent="0.25">
      <c r="A70" s="15"/>
      <c r="B70" s="132" t="s">
        <v>140</v>
      </c>
      <c r="C70" s="131"/>
      <c r="D70" s="88">
        <v>465</v>
      </c>
      <c r="E70" s="131"/>
      <c r="F70" s="2" t="s">
        <v>113</v>
      </c>
      <c r="G70" s="131"/>
      <c r="H70" s="129">
        <v>0.115</v>
      </c>
      <c r="I70" s="131"/>
      <c r="J70" s="12"/>
      <c r="K70" s="61">
        <f>D70*H70</f>
        <v>53.475000000000001</v>
      </c>
      <c r="L70" s="13"/>
    </row>
    <row r="71" spans="1:12" s="44" customFormat="1" x14ac:dyDescent="0.25">
      <c r="A71" s="15"/>
      <c r="B71" s="132" t="s">
        <v>141</v>
      </c>
      <c r="C71" s="131"/>
      <c r="D71" s="88">
        <v>465</v>
      </c>
      <c r="E71" s="131"/>
      <c r="F71" s="2" t="s">
        <v>113</v>
      </c>
      <c r="G71" s="131"/>
      <c r="H71" s="130">
        <v>3.5000000000000003E-2</v>
      </c>
      <c r="I71" s="131"/>
      <c r="J71" s="12"/>
      <c r="K71" s="61">
        <f>D71*H71</f>
        <v>16.275000000000002</v>
      </c>
      <c r="L71" s="13"/>
    </row>
    <row r="72" spans="1:12" s="44" customFormat="1" ht="7.5" customHeight="1" x14ac:dyDescent="0.25">
      <c r="A72" s="15"/>
      <c r="B72" s="131"/>
      <c r="C72" s="131"/>
      <c r="D72" s="90"/>
      <c r="E72" s="131"/>
      <c r="F72" s="25"/>
      <c r="G72" s="131"/>
      <c r="H72" s="90"/>
      <c r="I72" s="131"/>
      <c r="J72" s="12"/>
      <c r="K72" s="62"/>
      <c r="L72" s="13"/>
    </row>
    <row r="73" spans="1:12" s="44" customFormat="1" x14ac:dyDescent="0.25">
      <c r="A73" s="15"/>
      <c r="B73" s="16" t="s">
        <v>18</v>
      </c>
      <c r="C73" s="131"/>
      <c r="D73" s="90"/>
      <c r="E73" s="131"/>
      <c r="F73" s="25"/>
      <c r="G73" s="131"/>
      <c r="H73" s="90"/>
      <c r="I73" s="131"/>
      <c r="J73" s="43"/>
      <c r="K73" s="78">
        <f>SUM(K74:K75)</f>
        <v>149.56</v>
      </c>
      <c r="L73" s="13"/>
    </row>
    <row r="74" spans="1:12" s="44" customFormat="1" x14ac:dyDescent="0.25">
      <c r="A74" s="15"/>
      <c r="B74" s="132" t="s">
        <v>58</v>
      </c>
      <c r="C74" s="131"/>
      <c r="D74" s="88">
        <v>1</v>
      </c>
      <c r="E74" s="131"/>
      <c r="F74" s="2" t="s">
        <v>42</v>
      </c>
      <c r="G74" s="131"/>
      <c r="H74" s="88">
        <v>70</v>
      </c>
      <c r="I74" s="131"/>
      <c r="J74" s="12"/>
      <c r="K74" s="61">
        <f>D74*H74</f>
        <v>70</v>
      </c>
      <c r="L74" s="13"/>
    </row>
    <row r="75" spans="1:12" s="44" customFormat="1" x14ac:dyDescent="0.25">
      <c r="A75" s="15"/>
      <c r="B75" s="132" t="s">
        <v>142</v>
      </c>
      <c r="C75" s="131"/>
      <c r="D75" s="88">
        <v>442</v>
      </c>
      <c r="E75" s="131"/>
      <c r="F75" s="2" t="s">
        <v>113</v>
      </c>
      <c r="G75" s="131"/>
      <c r="H75" s="88">
        <v>0.18</v>
      </c>
      <c r="I75" s="131"/>
      <c r="J75" s="12"/>
      <c r="K75" s="61">
        <f>D75*H75</f>
        <v>79.56</v>
      </c>
      <c r="L75" s="13"/>
    </row>
    <row r="76" spans="1:12" s="44" customFormat="1" ht="7.5" customHeight="1" x14ac:dyDescent="0.25">
      <c r="A76" s="15"/>
      <c r="B76" s="131"/>
      <c r="C76" s="131"/>
      <c r="D76" s="131"/>
      <c r="E76" s="131"/>
      <c r="F76" s="25"/>
      <c r="G76" s="131"/>
      <c r="H76" s="31"/>
      <c r="I76" s="131"/>
      <c r="J76" s="12"/>
      <c r="K76" s="62"/>
      <c r="L76" s="13"/>
    </row>
    <row r="77" spans="1:12" s="44" customFormat="1" x14ac:dyDescent="0.25">
      <c r="A77" s="15"/>
      <c r="B77" s="86" t="s">
        <v>149</v>
      </c>
      <c r="C77" s="87"/>
      <c r="D77" s="87"/>
      <c r="E77" s="131"/>
      <c r="F77" s="25"/>
      <c r="G77" s="131"/>
      <c r="H77" s="131"/>
      <c r="I77" s="131"/>
      <c r="J77" s="12"/>
      <c r="K77" s="92">
        <v>73.92</v>
      </c>
      <c r="L77" s="13"/>
    </row>
    <row r="78" spans="1:12" s="44" customFormat="1" ht="7.5" customHeight="1" x14ac:dyDescent="0.25">
      <c r="A78" s="15"/>
      <c r="B78" s="131"/>
      <c r="C78" s="131"/>
      <c r="D78" s="131"/>
      <c r="E78" s="131"/>
      <c r="F78" s="25"/>
      <c r="G78" s="131"/>
      <c r="H78" s="131"/>
      <c r="I78" s="131"/>
      <c r="J78" s="12"/>
      <c r="K78" s="62"/>
      <c r="L78" s="13"/>
    </row>
    <row r="79" spans="1:12" s="44" customFormat="1" x14ac:dyDescent="0.25">
      <c r="A79" s="15"/>
      <c r="B79" s="16" t="s">
        <v>17</v>
      </c>
      <c r="C79" s="131"/>
      <c r="D79" s="131"/>
      <c r="E79" s="131"/>
      <c r="F79" s="25"/>
      <c r="G79" s="131"/>
      <c r="H79" s="131"/>
      <c r="I79" s="131"/>
      <c r="J79" s="43"/>
      <c r="K79" s="63">
        <f>SUM(K12:K77)-(K12+K16+K25+K43+K50+K55+K62+K69+K73)</f>
        <v>2055.2635</v>
      </c>
      <c r="L79" s="13"/>
    </row>
    <row r="80" spans="1:12" s="44" customFormat="1" x14ac:dyDescent="0.25">
      <c r="A80" s="15"/>
      <c r="B80" s="16" t="s">
        <v>16</v>
      </c>
      <c r="C80" s="131"/>
      <c r="D80" s="131"/>
      <c r="E80" s="131"/>
      <c r="F80" s="25"/>
      <c r="G80" s="131"/>
      <c r="H80" s="131"/>
      <c r="I80" s="131"/>
      <c r="J80" s="43"/>
      <c r="K80" s="64">
        <f>K79/D7</f>
        <v>4.4199215053763439</v>
      </c>
      <c r="L80" s="13"/>
    </row>
    <row r="81" spans="1:12" s="44" customFormat="1" ht="7.5" customHeight="1" x14ac:dyDescent="0.25">
      <c r="A81" s="15"/>
      <c r="B81" s="131"/>
      <c r="C81" s="131"/>
      <c r="D81" s="131"/>
      <c r="E81" s="131"/>
      <c r="F81" s="25"/>
      <c r="G81" s="131"/>
      <c r="H81" s="131"/>
      <c r="I81" s="131"/>
      <c r="J81" s="12"/>
      <c r="K81" s="62"/>
      <c r="L81" s="13"/>
    </row>
    <row r="82" spans="1:12" s="44" customFormat="1" ht="18.75" thickBot="1" x14ac:dyDescent="0.3">
      <c r="A82" s="15"/>
      <c r="B82" s="16" t="s">
        <v>59</v>
      </c>
      <c r="C82" s="16"/>
      <c r="D82" s="16"/>
      <c r="E82" s="16"/>
      <c r="F82" s="36"/>
      <c r="G82" s="16"/>
      <c r="H82" s="16"/>
      <c r="I82" s="16"/>
      <c r="J82" s="43"/>
      <c r="K82" s="65">
        <f>K8-K79</f>
        <v>1432.2365</v>
      </c>
      <c r="L82" s="13"/>
    </row>
    <row r="83" spans="1:12" s="44" customFormat="1" ht="19.5" thickTop="1" thickBot="1" x14ac:dyDescent="0.3">
      <c r="A83" s="19"/>
      <c r="B83" s="120"/>
      <c r="C83" s="120"/>
      <c r="D83" s="120"/>
      <c r="E83" s="120"/>
      <c r="F83" s="121"/>
      <c r="G83" s="120"/>
      <c r="H83" s="120"/>
      <c r="I83" s="120"/>
      <c r="J83" s="122"/>
      <c r="K83" s="123"/>
      <c r="L83" s="124"/>
    </row>
    <row r="84" spans="1:12" s="44" customFormat="1" ht="34.5" customHeight="1" x14ac:dyDescent="0.25">
      <c r="A84" s="148" t="s">
        <v>177</v>
      </c>
      <c r="B84" s="149"/>
      <c r="C84" s="149"/>
      <c r="D84" s="149"/>
      <c r="E84" s="149"/>
      <c r="F84" s="149"/>
      <c r="G84" s="149"/>
      <c r="H84" s="149"/>
      <c r="I84" s="125"/>
      <c r="J84" s="126"/>
      <c r="K84" s="134"/>
      <c r="L84" s="127"/>
    </row>
    <row r="85" spans="1:12" s="44" customFormat="1" ht="3.75" customHeight="1" x14ac:dyDescent="0.25">
      <c r="A85" s="7"/>
      <c r="B85" s="83"/>
      <c r="C85" s="83"/>
      <c r="D85" s="83"/>
      <c r="E85" s="83"/>
      <c r="F85" s="5"/>
      <c r="G85" s="83"/>
      <c r="H85" s="83"/>
      <c r="I85" s="83"/>
      <c r="J85" s="83"/>
      <c r="K85" s="55"/>
      <c r="L85" s="8"/>
    </row>
    <row r="86" spans="1:12" s="44" customFormat="1" ht="22.5" customHeight="1" x14ac:dyDescent="0.25">
      <c r="A86" s="15"/>
      <c r="B86" s="16"/>
      <c r="C86" s="16"/>
      <c r="D86" s="34" t="s">
        <v>32</v>
      </c>
      <c r="E86" s="35"/>
      <c r="F86" s="36"/>
      <c r="G86" s="35"/>
      <c r="H86" s="34" t="s">
        <v>31</v>
      </c>
      <c r="I86" s="35"/>
      <c r="J86" s="41"/>
      <c r="K86" s="56" t="s">
        <v>30</v>
      </c>
      <c r="L86" s="13"/>
    </row>
    <row r="87" spans="1:12" s="44" customFormat="1" x14ac:dyDescent="0.25">
      <c r="A87" s="15"/>
      <c r="B87" s="37" t="s">
        <v>29</v>
      </c>
      <c r="C87" s="38"/>
      <c r="D87" s="39" t="s">
        <v>28</v>
      </c>
      <c r="E87" s="37"/>
      <c r="F87" s="40" t="s">
        <v>27</v>
      </c>
      <c r="G87" s="37"/>
      <c r="H87" s="39" t="s">
        <v>26</v>
      </c>
      <c r="I87" s="37"/>
      <c r="J87" s="42"/>
      <c r="K87" s="57" t="s">
        <v>25</v>
      </c>
      <c r="L87" s="13"/>
    </row>
    <row r="88" spans="1:12" s="44" customFormat="1" x14ac:dyDescent="0.25">
      <c r="A88" s="15"/>
      <c r="B88" s="21" t="s">
        <v>15</v>
      </c>
      <c r="C88" s="131"/>
      <c r="D88" s="131"/>
      <c r="E88" s="131"/>
      <c r="F88" s="25"/>
      <c r="G88" s="131"/>
      <c r="H88" s="131"/>
      <c r="I88" s="131"/>
      <c r="J88" s="12"/>
      <c r="K88" s="66"/>
      <c r="L88" s="13"/>
    </row>
    <row r="89" spans="1:12" s="44" customFormat="1" ht="18" customHeight="1" x14ac:dyDescent="0.25">
      <c r="A89" s="15"/>
      <c r="B89" s="139" t="s">
        <v>143</v>
      </c>
      <c r="C89" s="139"/>
      <c r="D89" s="139"/>
      <c r="E89" s="140"/>
      <c r="F89" s="140"/>
      <c r="G89" s="140"/>
      <c r="H89" s="140"/>
      <c r="I89" s="140"/>
      <c r="J89" s="12"/>
      <c r="K89" s="91">
        <v>5.85</v>
      </c>
      <c r="L89" s="13"/>
    </row>
    <row r="90" spans="1:12" s="44" customFormat="1" ht="18" customHeight="1" x14ac:dyDescent="0.25">
      <c r="A90" s="15"/>
      <c r="B90" s="143" t="s">
        <v>144</v>
      </c>
      <c r="C90" s="143"/>
      <c r="D90" s="143"/>
      <c r="E90" s="140"/>
      <c r="F90" s="140"/>
      <c r="G90" s="140"/>
      <c r="H90" s="140"/>
      <c r="I90" s="140"/>
      <c r="J90" s="12"/>
      <c r="K90" s="91">
        <v>194</v>
      </c>
      <c r="L90" s="13"/>
    </row>
    <row r="91" spans="1:12" s="44" customFormat="1" ht="18" customHeight="1" x14ac:dyDescent="0.25">
      <c r="A91" s="15"/>
      <c r="B91" s="143" t="s">
        <v>145</v>
      </c>
      <c r="C91" s="143"/>
      <c r="D91" s="143"/>
      <c r="E91" s="140"/>
      <c r="F91" s="140"/>
      <c r="G91" s="140"/>
      <c r="H91" s="140"/>
      <c r="I91" s="140"/>
      <c r="J91" s="12"/>
      <c r="K91" s="91">
        <v>72</v>
      </c>
      <c r="L91" s="13"/>
    </row>
    <row r="92" spans="1:12" s="44" customFormat="1" ht="18" customHeight="1" x14ac:dyDescent="0.25">
      <c r="A92" s="15"/>
      <c r="B92" s="139" t="s">
        <v>146</v>
      </c>
      <c r="C92" s="139"/>
      <c r="D92" s="139"/>
      <c r="E92" s="140"/>
      <c r="F92" s="140"/>
      <c r="G92" s="140"/>
      <c r="H92" s="140"/>
      <c r="I92" s="140"/>
      <c r="J92" s="12"/>
      <c r="K92" s="91">
        <v>625</v>
      </c>
      <c r="L92" s="13"/>
    </row>
    <row r="93" spans="1:12" s="44" customFormat="1" ht="18" customHeight="1" x14ac:dyDescent="0.25">
      <c r="A93" s="15"/>
      <c r="B93" s="139" t="s">
        <v>147</v>
      </c>
      <c r="C93" s="139"/>
      <c r="D93" s="139"/>
      <c r="E93" s="140"/>
      <c r="F93" s="140"/>
      <c r="G93" s="140"/>
      <c r="H93" s="140"/>
      <c r="I93" s="140"/>
      <c r="J93" s="12"/>
      <c r="K93" s="91">
        <v>52</v>
      </c>
      <c r="L93" s="13"/>
    </row>
    <row r="94" spans="1:12" s="44" customFormat="1" ht="18" customHeight="1" x14ac:dyDescent="0.25">
      <c r="A94" s="15"/>
      <c r="B94" s="139" t="s">
        <v>54</v>
      </c>
      <c r="C94" s="139"/>
      <c r="D94" s="139"/>
      <c r="E94" s="140"/>
      <c r="F94" s="140"/>
      <c r="G94" s="140"/>
      <c r="H94" s="140"/>
      <c r="I94" s="140"/>
      <c r="J94" s="12"/>
      <c r="K94" s="91">
        <v>159</v>
      </c>
      <c r="L94" s="13"/>
    </row>
    <row r="95" spans="1:12" s="44" customFormat="1" ht="18" customHeight="1" x14ac:dyDescent="0.25">
      <c r="A95" s="15"/>
      <c r="B95" s="139"/>
      <c r="C95" s="139"/>
      <c r="D95" s="139"/>
      <c r="E95" s="140"/>
      <c r="F95" s="140"/>
      <c r="G95" s="140"/>
      <c r="H95" s="140"/>
      <c r="I95" s="140"/>
      <c r="J95" s="12"/>
      <c r="K95" s="91"/>
      <c r="L95" s="13"/>
    </row>
    <row r="96" spans="1:12" s="44" customFormat="1" ht="18" customHeight="1" x14ac:dyDescent="0.25">
      <c r="A96" s="15"/>
      <c r="B96" s="139"/>
      <c r="C96" s="139"/>
      <c r="D96" s="139"/>
      <c r="E96" s="140"/>
      <c r="F96" s="140"/>
      <c r="G96" s="140"/>
      <c r="H96" s="140"/>
      <c r="I96" s="140"/>
      <c r="J96" s="12"/>
      <c r="K96" s="91"/>
      <c r="L96" s="13"/>
    </row>
    <row r="97" spans="1:22" s="44" customFormat="1" ht="7.5" customHeight="1" x14ac:dyDescent="0.25">
      <c r="A97" s="15"/>
      <c r="B97" s="131"/>
      <c r="C97" s="131"/>
      <c r="D97" s="131"/>
      <c r="E97" s="131"/>
      <c r="F97" s="25"/>
      <c r="G97" s="131"/>
      <c r="H97" s="131"/>
      <c r="I97" s="131"/>
      <c r="J97" s="12"/>
      <c r="K97" s="62"/>
      <c r="L97" s="13"/>
    </row>
    <row r="98" spans="1:22" s="44" customFormat="1" x14ac:dyDescent="0.25">
      <c r="A98" s="15"/>
      <c r="B98" s="16" t="s">
        <v>14</v>
      </c>
      <c r="C98" s="131"/>
      <c r="D98" s="131"/>
      <c r="E98" s="131"/>
      <c r="F98" s="25"/>
      <c r="G98" s="131"/>
      <c r="H98" s="131"/>
      <c r="I98" s="131"/>
      <c r="J98" s="43"/>
      <c r="K98" s="63">
        <f>SUM(K88:K96)</f>
        <v>1107.8499999999999</v>
      </c>
      <c r="L98" s="13"/>
    </row>
    <row r="99" spans="1:22" s="44" customFormat="1" x14ac:dyDescent="0.25">
      <c r="A99" s="15"/>
      <c r="B99" s="16" t="s">
        <v>13</v>
      </c>
      <c r="C99" s="131"/>
      <c r="D99" s="131"/>
      <c r="E99" s="131"/>
      <c r="F99" s="25"/>
      <c r="G99" s="131"/>
      <c r="H99" s="131"/>
      <c r="I99" s="131"/>
      <c r="J99" s="43"/>
      <c r="K99" s="64">
        <f>K98/D7</f>
        <v>2.3824731182795698</v>
      </c>
      <c r="L99" s="13"/>
    </row>
    <row r="100" spans="1:22" x14ac:dyDescent="0.25">
      <c r="A100" s="15"/>
      <c r="B100" s="131"/>
      <c r="C100" s="131"/>
      <c r="D100" s="131"/>
      <c r="E100" s="131"/>
      <c r="F100" s="25"/>
      <c r="G100" s="131"/>
      <c r="H100" s="131"/>
      <c r="I100" s="131"/>
      <c r="J100" s="12"/>
      <c r="K100" s="62"/>
      <c r="L100" s="13"/>
    </row>
    <row r="101" spans="1:22" x14ac:dyDescent="0.25">
      <c r="A101" s="15"/>
      <c r="B101" s="16" t="s">
        <v>12</v>
      </c>
      <c r="C101" s="131"/>
      <c r="D101" s="131"/>
      <c r="E101" s="131"/>
      <c r="F101" s="25"/>
      <c r="G101" s="131"/>
      <c r="H101" s="131"/>
      <c r="I101" s="131"/>
      <c r="J101" s="43"/>
      <c r="K101" s="63">
        <f>K79+K98</f>
        <v>3163.1134999999999</v>
      </c>
      <c r="L101" s="13"/>
    </row>
    <row r="102" spans="1:22" x14ac:dyDescent="0.25">
      <c r="A102" s="15"/>
      <c r="B102" s="16" t="s">
        <v>11</v>
      </c>
      <c r="C102" s="131"/>
      <c r="D102" s="131"/>
      <c r="E102" s="131"/>
      <c r="F102" s="25"/>
      <c r="G102" s="131"/>
      <c r="H102" s="131"/>
      <c r="I102" s="131"/>
      <c r="J102" s="43"/>
      <c r="K102" s="64">
        <f>K101/D7</f>
        <v>6.8023946236559141</v>
      </c>
      <c r="L102" s="13"/>
    </row>
    <row r="103" spans="1:22" x14ac:dyDescent="0.25">
      <c r="A103" s="15"/>
      <c r="B103" s="131"/>
      <c r="C103" s="131"/>
      <c r="D103" s="131"/>
      <c r="E103" s="131"/>
      <c r="F103" s="25"/>
      <c r="G103" s="131"/>
      <c r="H103" s="131"/>
      <c r="I103" s="131"/>
      <c r="J103" s="12"/>
      <c r="K103" s="62"/>
      <c r="L103" s="13"/>
    </row>
    <row r="104" spans="1:22" ht="18.75" thickBot="1" x14ac:dyDescent="0.3">
      <c r="A104" s="15"/>
      <c r="B104" s="16" t="s">
        <v>10</v>
      </c>
      <c r="C104" s="16"/>
      <c r="D104" s="16"/>
      <c r="E104" s="16"/>
      <c r="F104" s="36"/>
      <c r="G104" s="16"/>
      <c r="H104" s="16"/>
      <c r="I104" s="16"/>
      <c r="J104" s="43"/>
      <c r="K104" s="65">
        <f>K8-K101</f>
        <v>324.38650000000007</v>
      </c>
      <c r="L104" s="13"/>
    </row>
    <row r="105" spans="1:22" ht="18.75" thickTop="1" x14ac:dyDescent="0.25">
      <c r="A105" s="15"/>
      <c r="B105" s="131"/>
      <c r="C105" s="131"/>
      <c r="D105" s="131"/>
      <c r="E105" s="131"/>
      <c r="F105" s="25"/>
      <c r="G105" s="131"/>
      <c r="H105" s="131"/>
      <c r="I105" s="131"/>
      <c r="J105" s="12"/>
      <c r="K105" s="58"/>
      <c r="L105" s="13"/>
    </row>
    <row r="106" spans="1:22" x14ac:dyDescent="0.25">
      <c r="A106" s="15"/>
      <c r="B106" s="131" t="s">
        <v>9</v>
      </c>
      <c r="C106" s="131"/>
      <c r="D106" s="131"/>
      <c r="E106" s="131"/>
      <c r="F106" s="25"/>
      <c r="G106" s="131"/>
      <c r="H106" s="131"/>
      <c r="I106" s="131"/>
      <c r="J106" s="131"/>
      <c r="K106" s="67"/>
      <c r="L106" s="23"/>
    </row>
    <row r="107" spans="1:22" s="3" customFormat="1" ht="18" customHeight="1" x14ac:dyDescent="0.25">
      <c r="A107" s="29"/>
      <c r="B107" s="141" t="s">
        <v>148</v>
      </c>
      <c r="C107" s="141"/>
      <c r="D107" s="141"/>
      <c r="E107" s="141"/>
      <c r="F107" s="141"/>
      <c r="G107" s="141"/>
      <c r="H107" s="141"/>
      <c r="I107" s="141"/>
      <c r="J107" s="141"/>
      <c r="K107" s="141"/>
      <c r="L107" s="28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s="3" customFormat="1" x14ac:dyDescent="0.25">
      <c r="A108" s="29"/>
      <c r="B108" s="142" t="s">
        <v>187</v>
      </c>
      <c r="C108" s="142"/>
      <c r="D108" s="142"/>
      <c r="E108" s="142"/>
      <c r="F108" s="142"/>
      <c r="G108" s="142"/>
      <c r="H108" s="142"/>
      <c r="I108" s="142"/>
      <c r="J108" s="142"/>
      <c r="K108" s="142"/>
      <c r="L108" s="28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s="3" customFormat="1" x14ac:dyDescent="0.25">
      <c r="A109" s="29"/>
      <c r="B109" s="138" t="s">
        <v>188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28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s="3" customFormat="1" x14ac:dyDescent="0.25">
      <c r="A110" s="29"/>
      <c r="B110" s="150" t="s">
        <v>189</v>
      </c>
      <c r="C110" s="150"/>
      <c r="D110" s="150"/>
      <c r="E110" s="150"/>
      <c r="F110" s="150"/>
      <c r="G110" s="150"/>
      <c r="H110" s="150"/>
      <c r="I110" s="150"/>
      <c r="J110" s="150"/>
      <c r="K110" s="150"/>
      <c r="L110" s="28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s="3" customFormat="1" x14ac:dyDescent="0.25">
      <c r="A111" s="29"/>
      <c r="B111" s="150" t="s">
        <v>190</v>
      </c>
      <c r="C111" s="150"/>
      <c r="D111" s="150"/>
      <c r="E111" s="150"/>
      <c r="F111" s="150"/>
      <c r="G111" s="150"/>
      <c r="H111" s="150"/>
      <c r="I111" s="150"/>
      <c r="J111" s="150"/>
      <c r="K111" s="150"/>
      <c r="L111" s="28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s="44" customFormat="1" x14ac:dyDescent="0.25">
      <c r="A112" s="15"/>
      <c r="B112" s="131"/>
      <c r="C112" s="131"/>
      <c r="D112" s="131"/>
      <c r="E112" s="131"/>
      <c r="F112" s="25"/>
      <c r="G112" s="131"/>
      <c r="H112" s="131"/>
      <c r="I112" s="131"/>
      <c r="J112" s="131"/>
      <c r="K112" s="67"/>
      <c r="L112" s="23"/>
    </row>
    <row r="113" spans="1:12" s="44" customFormat="1" x14ac:dyDescent="0.25">
      <c r="A113" s="15"/>
      <c r="B113" s="21" t="s">
        <v>8</v>
      </c>
      <c r="C113" s="131"/>
      <c r="D113" s="22" t="s">
        <v>7</v>
      </c>
      <c r="E113" s="131"/>
      <c r="F113" s="25" t="s">
        <v>6</v>
      </c>
      <c r="G113" s="131"/>
      <c r="H113" s="22" t="s">
        <v>5</v>
      </c>
      <c r="I113" s="131"/>
      <c r="J113" s="131"/>
      <c r="K113" s="67"/>
      <c r="L113" s="23"/>
    </row>
    <row r="114" spans="1:12" s="44" customFormat="1" x14ac:dyDescent="0.25">
      <c r="A114" s="15"/>
      <c r="B114" s="131"/>
      <c r="C114" s="131"/>
      <c r="D114" s="9">
        <v>0.05</v>
      </c>
      <c r="E114" s="131"/>
      <c r="F114" s="25"/>
      <c r="G114" s="131"/>
      <c r="H114" s="9">
        <v>0.05</v>
      </c>
      <c r="I114" s="131"/>
      <c r="J114" s="131"/>
      <c r="K114" s="67"/>
      <c r="L114" s="23"/>
    </row>
    <row r="115" spans="1:12" s="44" customFormat="1" x14ac:dyDescent="0.25">
      <c r="A115" s="15"/>
      <c r="B115" s="131"/>
      <c r="C115" s="131"/>
      <c r="D115" s="52"/>
      <c r="E115" s="16"/>
      <c r="F115" s="35" t="s">
        <v>3</v>
      </c>
      <c r="G115" s="16"/>
      <c r="H115" s="52"/>
      <c r="I115" s="131"/>
      <c r="J115" s="131"/>
      <c r="K115" s="67"/>
      <c r="L115" s="23"/>
    </row>
    <row r="116" spans="1:12" s="44" customFormat="1" x14ac:dyDescent="0.25">
      <c r="A116" s="15"/>
      <c r="B116" s="24" t="s">
        <v>4</v>
      </c>
      <c r="C116" s="131"/>
      <c r="D116" s="52">
        <f>F116*(1-D114)</f>
        <v>441.75</v>
      </c>
      <c r="E116" s="16"/>
      <c r="F116" s="128">
        <f>D7</f>
        <v>465</v>
      </c>
      <c r="G116" s="16"/>
      <c r="H116" s="35">
        <f>F116*(1+H114)</f>
        <v>488.25</v>
      </c>
      <c r="I116" s="131"/>
      <c r="J116" s="131"/>
      <c r="K116" s="67"/>
      <c r="L116" s="23"/>
    </row>
    <row r="117" spans="1:12" s="44" customFormat="1" ht="4.5" customHeight="1" x14ac:dyDescent="0.25">
      <c r="A117" s="15"/>
      <c r="B117" s="131"/>
      <c r="C117" s="131"/>
      <c r="D117" s="131"/>
      <c r="E117" s="131"/>
      <c r="F117" s="25"/>
      <c r="G117" s="131"/>
      <c r="H117" s="131"/>
      <c r="I117" s="131"/>
      <c r="J117" s="131"/>
      <c r="K117" s="67"/>
      <c r="L117" s="23"/>
    </row>
    <row r="118" spans="1:12" s="44" customFormat="1" x14ac:dyDescent="0.25">
      <c r="A118" s="15"/>
      <c r="B118" s="131" t="s">
        <v>2</v>
      </c>
      <c r="C118" s="131"/>
      <c r="D118" s="26">
        <f>$K$79/D116</f>
        <v>4.6525489530277309</v>
      </c>
      <c r="E118" s="131"/>
      <c r="F118" s="26">
        <f>$K$79/F116</f>
        <v>4.4199215053763439</v>
      </c>
      <c r="G118" s="131"/>
      <c r="H118" s="26">
        <f>$K$79/H116</f>
        <v>4.2094490527393758</v>
      </c>
      <c r="I118" s="131"/>
      <c r="J118" s="131"/>
      <c r="K118" s="67"/>
      <c r="L118" s="23"/>
    </row>
    <row r="119" spans="1:12" s="44" customFormat="1" ht="4.5" customHeight="1" x14ac:dyDescent="0.25">
      <c r="A119" s="15"/>
      <c r="B119" s="131"/>
      <c r="C119" s="131"/>
      <c r="D119" s="131"/>
      <c r="E119" s="131"/>
      <c r="F119" s="25"/>
      <c r="G119" s="131"/>
      <c r="H119" s="131"/>
      <c r="I119" s="131"/>
      <c r="J119" s="131"/>
      <c r="K119" s="67"/>
      <c r="L119" s="23"/>
    </row>
    <row r="120" spans="1:12" s="44" customFormat="1" x14ac:dyDescent="0.25">
      <c r="A120" s="15"/>
      <c r="B120" s="131" t="s">
        <v>1</v>
      </c>
      <c r="C120" s="131"/>
      <c r="D120" s="26">
        <f>$K$98/D116</f>
        <v>2.5078664402942841</v>
      </c>
      <c r="E120" s="131"/>
      <c r="F120" s="26">
        <f>$K$98/F116</f>
        <v>2.3824731182795698</v>
      </c>
      <c r="G120" s="131"/>
      <c r="H120" s="26">
        <f>$K$98/H116</f>
        <v>2.2690220174091138</v>
      </c>
      <c r="I120" s="131"/>
      <c r="J120" s="131"/>
      <c r="K120" s="67"/>
      <c r="L120" s="23"/>
    </row>
    <row r="121" spans="1:12" s="44" customFormat="1" ht="3.75" customHeight="1" x14ac:dyDescent="0.25">
      <c r="A121" s="15"/>
      <c r="B121" s="131"/>
      <c r="C121" s="131"/>
      <c r="D121" s="131"/>
      <c r="E121" s="131"/>
      <c r="F121" s="25"/>
      <c r="G121" s="131"/>
      <c r="H121" s="131"/>
      <c r="I121" s="131"/>
      <c r="J121" s="131"/>
      <c r="K121" s="67"/>
      <c r="L121" s="23"/>
    </row>
    <row r="122" spans="1:12" s="44" customFormat="1" x14ac:dyDescent="0.25">
      <c r="A122" s="15"/>
      <c r="B122" s="131" t="s">
        <v>0</v>
      </c>
      <c r="C122" s="131"/>
      <c r="D122" s="26">
        <f>$K$101/D116</f>
        <v>7.1604153933220145</v>
      </c>
      <c r="E122" s="131"/>
      <c r="F122" s="26">
        <f>$K$101/F116</f>
        <v>6.8023946236559141</v>
      </c>
      <c r="G122" s="131"/>
      <c r="H122" s="26">
        <f>$K$101/H116</f>
        <v>6.4784710701484896</v>
      </c>
      <c r="I122" s="131"/>
      <c r="J122" s="131"/>
      <c r="K122" s="67"/>
      <c r="L122" s="23"/>
    </row>
    <row r="123" spans="1:12" s="44" customFormat="1" ht="5.25" customHeight="1" x14ac:dyDescent="0.25">
      <c r="A123" s="15"/>
      <c r="B123" s="131"/>
      <c r="C123" s="131"/>
      <c r="D123" s="131"/>
      <c r="E123" s="131"/>
      <c r="F123" s="25"/>
      <c r="G123" s="131"/>
      <c r="H123" s="131"/>
      <c r="I123" s="131"/>
      <c r="J123" s="131"/>
      <c r="K123" s="67"/>
      <c r="L123" s="23"/>
    </row>
    <row r="124" spans="1:12" s="44" customFormat="1" x14ac:dyDescent="0.25">
      <c r="A124" s="15"/>
      <c r="B124" s="131"/>
      <c r="C124" s="131"/>
      <c r="D124" s="131"/>
      <c r="E124" s="131"/>
      <c r="F124" s="25"/>
      <c r="G124" s="131"/>
      <c r="H124" s="131"/>
      <c r="I124" s="131"/>
      <c r="J124" s="131"/>
      <c r="K124" s="67"/>
      <c r="L124" s="23"/>
    </row>
    <row r="125" spans="1:12" s="44" customFormat="1" x14ac:dyDescent="0.25">
      <c r="A125" s="15"/>
      <c r="B125" s="131"/>
      <c r="C125" s="131"/>
      <c r="D125" s="16"/>
      <c r="E125" s="16"/>
      <c r="F125" s="36" t="s">
        <v>4</v>
      </c>
      <c r="G125" s="16"/>
      <c r="H125" s="16"/>
      <c r="I125" s="131"/>
      <c r="J125" s="131"/>
      <c r="K125" s="67"/>
      <c r="L125" s="23"/>
    </row>
    <row r="126" spans="1:12" s="44" customFormat="1" x14ac:dyDescent="0.25">
      <c r="A126" s="15"/>
      <c r="B126" s="24" t="s">
        <v>3</v>
      </c>
      <c r="C126" s="131"/>
      <c r="D126" s="20">
        <f>F126*(1-D114)</f>
        <v>7.125</v>
      </c>
      <c r="E126" s="16"/>
      <c r="F126" s="53">
        <f>H7</f>
        <v>7.5</v>
      </c>
      <c r="G126" s="16"/>
      <c r="H126" s="20">
        <f>F126*(1+H114)</f>
        <v>7.875</v>
      </c>
      <c r="I126" s="131"/>
      <c r="J126" s="131"/>
      <c r="K126" s="67"/>
      <c r="L126" s="23"/>
    </row>
    <row r="127" spans="1:12" s="44" customFormat="1" ht="4.5" customHeight="1" x14ac:dyDescent="0.25">
      <c r="A127" s="15"/>
      <c r="B127" s="131"/>
      <c r="C127" s="131"/>
      <c r="D127" s="131"/>
      <c r="E127" s="131"/>
      <c r="F127" s="25"/>
      <c r="G127" s="131"/>
      <c r="H127" s="131"/>
      <c r="I127" s="131"/>
      <c r="J127" s="131"/>
      <c r="K127" s="67"/>
      <c r="L127" s="23"/>
    </row>
    <row r="128" spans="1:12" s="44" customFormat="1" x14ac:dyDescent="0.25">
      <c r="A128" s="15"/>
      <c r="B128" s="131" t="s">
        <v>2</v>
      </c>
      <c r="C128" s="131"/>
      <c r="D128" s="27">
        <f>$K$79/D126</f>
        <v>288.45803508771928</v>
      </c>
      <c r="E128" s="131"/>
      <c r="F128" s="27">
        <f>$K$79/F126</f>
        <v>274.03513333333336</v>
      </c>
      <c r="G128" s="131"/>
      <c r="H128" s="27">
        <f>$K$79/H126</f>
        <v>260.98584126984127</v>
      </c>
      <c r="I128" s="131"/>
      <c r="J128" s="131"/>
      <c r="K128" s="67"/>
      <c r="L128" s="23"/>
    </row>
    <row r="129" spans="1:12" s="44" customFormat="1" ht="3" customHeight="1" x14ac:dyDescent="0.25">
      <c r="A129" s="15"/>
      <c r="B129" s="131"/>
      <c r="C129" s="131"/>
      <c r="D129" s="131"/>
      <c r="E129" s="131"/>
      <c r="F129" s="25"/>
      <c r="G129" s="131"/>
      <c r="H129" s="131"/>
      <c r="I129" s="131"/>
      <c r="J129" s="131"/>
      <c r="K129" s="67"/>
      <c r="L129" s="23"/>
    </row>
    <row r="130" spans="1:12" s="44" customFormat="1" x14ac:dyDescent="0.25">
      <c r="A130" s="15"/>
      <c r="B130" s="131" t="s">
        <v>1</v>
      </c>
      <c r="C130" s="131"/>
      <c r="D130" s="27">
        <f>$K$98/D126</f>
        <v>155.48771929824559</v>
      </c>
      <c r="E130" s="131"/>
      <c r="F130" s="27">
        <f>$K$98/F126</f>
        <v>147.71333333333331</v>
      </c>
      <c r="G130" s="131"/>
      <c r="H130" s="27">
        <f>$K$98/H126</f>
        <v>140.67936507936506</v>
      </c>
      <c r="I130" s="131"/>
      <c r="J130" s="131"/>
      <c r="K130" s="67"/>
      <c r="L130" s="23"/>
    </row>
    <row r="131" spans="1:12" s="44" customFormat="1" ht="3.75" customHeight="1" x14ac:dyDescent="0.25">
      <c r="A131" s="15"/>
      <c r="B131" s="131"/>
      <c r="C131" s="131"/>
      <c r="D131" s="131"/>
      <c r="E131" s="131"/>
      <c r="F131" s="25"/>
      <c r="G131" s="131"/>
      <c r="H131" s="131"/>
      <c r="I131" s="131"/>
      <c r="J131" s="131"/>
      <c r="K131" s="67"/>
      <c r="L131" s="23"/>
    </row>
    <row r="132" spans="1:12" s="44" customFormat="1" x14ac:dyDescent="0.25">
      <c r="A132" s="15"/>
      <c r="B132" s="131" t="s">
        <v>0</v>
      </c>
      <c r="C132" s="131"/>
      <c r="D132" s="27">
        <f>$K$101/D126</f>
        <v>443.9457543859649</v>
      </c>
      <c r="E132" s="131"/>
      <c r="F132" s="27">
        <f>$K$101/F126</f>
        <v>421.74846666666667</v>
      </c>
      <c r="G132" s="131"/>
      <c r="H132" s="27">
        <f>$K$101/H126</f>
        <v>401.66520634920636</v>
      </c>
      <c r="I132" s="131"/>
      <c r="J132" s="131"/>
      <c r="K132" s="67"/>
      <c r="L132" s="23"/>
    </row>
    <row r="133" spans="1:12" s="44" customFormat="1" ht="5.25" customHeight="1" thickBot="1" x14ac:dyDescent="0.3">
      <c r="A133" s="19"/>
      <c r="B133" s="14"/>
      <c r="C133" s="14"/>
      <c r="D133" s="14"/>
      <c r="E133" s="14"/>
      <c r="F133" s="47"/>
      <c r="G133" s="14"/>
      <c r="H133" s="14"/>
      <c r="I133" s="14"/>
      <c r="J133" s="14"/>
      <c r="K133" s="68"/>
      <c r="L133" s="48"/>
    </row>
    <row r="134" spans="1:12" s="44" customFormat="1" x14ac:dyDescent="0.25">
      <c r="F134" s="46"/>
      <c r="K134" s="69"/>
    </row>
    <row r="135" spans="1:12" s="44" customFormat="1" x14ac:dyDescent="0.25">
      <c r="F135" s="46"/>
      <c r="K135" s="69"/>
    </row>
    <row r="136" spans="1:12" s="44" customFormat="1" x14ac:dyDescent="0.25">
      <c r="F136" s="46"/>
      <c r="K136" s="69"/>
    </row>
    <row r="137" spans="1:12" s="44" customFormat="1" x14ac:dyDescent="0.25">
      <c r="F137" s="46"/>
      <c r="K137" s="69"/>
    </row>
    <row r="138" spans="1:12" s="44" customFormat="1" x14ac:dyDescent="0.25">
      <c r="F138" s="46"/>
      <c r="K138" s="69"/>
    </row>
    <row r="139" spans="1:12" s="44" customFormat="1" x14ac:dyDescent="0.25">
      <c r="F139" s="46"/>
      <c r="K139" s="69"/>
    </row>
    <row r="140" spans="1:12" s="44" customFormat="1" x14ac:dyDescent="0.25">
      <c r="F140" s="46"/>
      <c r="K140" s="69"/>
    </row>
    <row r="141" spans="1:12" s="44" customFormat="1" x14ac:dyDescent="0.25">
      <c r="F141" s="46"/>
      <c r="K141" s="69"/>
    </row>
    <row r="142" spans="1:12" s="44" customFormat="1" x14ac:dyDescent="0.25">
      <c r="F142" s="46"/>
      <c r="K142" s="69"/>
    </row>
    <row r="143" spans="1:12" s="44" customFormat="1" x14ac:dyDescent="0.25">
      <c r="F143" s="46"/>
      <c r="K143" s="69"/>
    </row>
    <row r="144" spans="1:12" s="44" customFormat="1" x14ac:dyDescent="0.25">
      <c r="F144" s="46"/>
      <c r="K144" s="69"/>
    </row>
    <row r="145" spans="6:11" s="44" customFormat="1" x14ac:dyDescent="0.25">
      <c r="F145" s="46"/>
      <c r="K145" s="69"/>
    </row>
    <row r="146" spans="6:11" s="44" customFormat="1" x14ac:dyDescent="0.25">
      <c r="F146" s="46"/>
      <c r="K146" s="69"/>
    </row>
    <row r="147" spans="6:11" s="44" customFormat="1" x14ac:dyDescent="0.25">
      <c r="F147" s="46"/>
      <c r="K147" s="69"/>
    </row>
    <row r="148" spans="6:11" s="44" customFormat="1" x14ac:dyDescent="0.25">
      <c r="F148" s="46"/>
      <c r="K148" s="69"/>
    </row>
    <row r="149" spans="6:11" s="44" customFormat="1" x14ac:dyDescent="0.25">
      <c r="F149" s="46"/>
      <c r="K149" s="69"/>
    </row>
    <row r="150" spans="6:11" s="44" customFormat="1" x14ac:dyDescent="0.25">
      <c r="F150" s="46"/>
      <c r="K150" s="69"/>
    </row>
    <row r="151" spans="6:11" s="44" customFormat="1" x14ac:dyDescent="0.25">
      <c r="F151" s="46"/>
      <c r="K151" s="69"/>
    </row>
    <row r="152" spans="6:11" s="44" customFormat="1" x14ac:dyDescent="0.25">
      <c r="F152" s="46"/>
      <c r="K152" s="69"/>
    </row>
    <row r="153" spans="6:11" s="44" customFormat="1" x14ac:dyDescent="0.25">
      <c r="F153" s="46"/>
      <c r="K153" s="69"/>
    </row>
    <row r="154" spans="6:11" s="44" customFormat="1" x14ac:dyDescent="0.25">
      <c r="F154" s="46"/>
      <c r="K154" s="69"/>
    </row>
    <row r="155" spans="6:11" s="44" customFormat="1" x14ac:dyDescent="0.25">
      <c r="F155" s="46"/>
      <c r="K155" s="69"/>
    </row>
    <row r="156" spans="6:11" s="44" customFormat="1" x14ac:dyDescent="0.25">
      <c r="F156" s="46"/>
      <c r="K156" s="69"/>
    </row>
    <row r="157" spans="6:11" s="44" customFormat="1" x14ac:dyDescent="0.25">
      <c r="F157" s="46"/>
      <c r="K157" s="69"/>
    </row>
    <row r="158" spans="6:11" s="44" customFormat="1" x14ac:dyDescent="0.25">
      <c r="F158" s="46"/>
      <c r="K158" s="69"/>
    </row>
    <row r="159" spans="6:11" s="44" customFormat="1" x14ac:dyDescent="0.25">
      <c r="F159" s="46"/>
      <c r="K159" s="69"/>
    </row>
    <row r="160" spans="6:11" s="44" customFormat="1" x14ac:dyDescent="0.25">
      <c r="F160" s="46"/>
      <c r="K160" s="69"/>
    </row>
    <row r="161" spans="6:11" s="44" customFormat="1" x14ac:dyDescent="0.25">
      <c r="F161" s="46"/>
      <c r="K161" s="69"/>
    </row>
    <row r="162" spans="6:11" s="44" customFormat="1" x14ac:dyDescent="0.25">
      <c r="F162" s="46"/>
      <c r="K162" s="69"/>
    </row>
    <row r="163" spans="6:11" s="44" customFormat="1" x14ac:dyDescent="0.25">
      <c r="F163" s="46"/>
      <c r="K163" s="69"/>
    </row>
    <row r="164" spans="6:11" s="44" customFormat="1" x14ac:dyDescent="0.25">
      <c r="F164" s="46"/>
      <c r="K164" s="69"/>
    </row>
    <row r="165" spans="6:11" s="44" customFormat="1" x14ac:dyDescent="0.25">
      <c r="F165" s="46"/>
      <c r="K165" s="69"/>
    </row>
    <row r="166" spans="6:11" s="44" customFormat="1" x14ac:dyDescent="0.25">
      <c r="F166" s="46"/>
      <c r="K166" s="69"/>
    </row>
    <row r="167" spans="6:11" s="44" customFormat="1" x14ac:dyDescent="0.25">
      <c r="F167" s="46"/>
      <c r="K167" s="69"/>
    </row>
    <row r="168" spans="6:11" s="44" customFormat="1" x14ac:dyDescent="0.25">
      <c r="F168" s="46"/>
      <c r="K168" s="69"/>
    </row>
    <row r="169" spans="6:11" s="44" customFormat="1" x14ac:dyDescent="0.25">
      <c r="F169" s="46"/>
      <c r="K169" s="69"/>
    </row>
    <row r="170" spans="6:11" s="44" customFormat="1" x14ac:dyDescent="0.25">
      <c r="F170" s="46"/>
      <c r="K170" s="69"/>
    </row>
    <row r="171" spans="6:11" s="44" customFormat="1" x14ac:dyDescent="0.25">
      <c r="F171" s="46"/>
      <c r="K171" s="69"/>
    </row>
    <row r="172" spans="6:11" s="44" customFormat="1" x14ac:dyDescent="0.25">
      <c r="F172" s="46"/>
      <c r="K172" s="69"/>
    </row>
    <row r="173" spans="6:11" s="44" customFormat="1" x14ac:dyDescent="0.25">
      <c r="F173" s="46"/>
      <c r="K173" s="69"/>
    </row>
    <row r="174" spans="6:11" s="44" customFormat="1" x14ac:dyDescent="0.25">
      <c r="F174" s="46"/>
      <c r="K174" s="69"/>
    </row>
    <row r="175" spans="6:11" s="44" customFormat="1" x14ac:dyDescent="0.25">
      <c r="F175" s="46"/>
      <c r="K175" s="69"/>
    </row>
    <row r="176" spans="6:11" s="44" customFormat="1" x14ac:dyDescent="0.25">
      <c r="F176" s="46"/>
      <c r="K176" s="69"/>
    </row>
    <row r="177" spans="6:11" s="44" customFormat="1" x14ac:dyDescent="0.25">
      <c r="F177" s="46"/>
      <c r="K177" s="69"/>
    </row>
    <row r="178" spans="6:11" s="44" customFormat="1" x14ac:dyDescent="0.25">
      <c r="F178" s="46"/>
      <c r="K178" s="69"/>
    </row>
    <row r="179" spans="6:11" s="44" customFormat="1" x14ac:dyDescent="0.25">
      <c r="F179" s="46"/>
      <c r="K179" s="69"/>
    </row>
    <row r="180" spans="6:11" s="44" customFormat="1" x14ac:dyDescent="0.25">
      <c r="F180" s="46"/>
      <c r="K180" s="69"/>
    </row>
    <row r="181" spans="6:11" s="44" customFormat="1" x14ac:dyDescent="0.25">
      <c r="F181" s="46"/>
      <c r="K181" s="69"/>
    </row>
    <row r="182" spans="6:11" s="44" customFormat="1" x14ac:dyDescent="0.25">
      <c r="F182" s="46"/>
      <c r="K182" s="69"/>
    </row>
    <row r="183" spans="6:11" s="44" customFormat="1" x14ac:dyDescent="0.25">
      <c r="F183" s="46"/>
      <c r="K183" s="69"/>
    </row>
    <row r="184" spans="6:11" s="44" customFormat="1" x14ac:dyDescent="0.25">
      <c r="F184" s="46"/>
      <c r="K184" s="69"/>
    </row>
    <row r="185" spans="6:11" s="44" customFormat="1" x14ac:dyDescent="0.25">
      <c r="F185" s="46"/>
      <c r="K185" s="69"/>
    </row>
    <row r="186" spans="6:11" s="44" customFormat="1" x14ac:dyDescent="0.25">
      <c r="F186" s="46"/>
      <c r="K186" s="69"/>
    </row>
    <row r="187" spans="6:11" s="44" customFormat="1" x14ac:dyDescent="0.25">
      <c r="F187" s="46"/>
      <c r="K187" s="69"/>
    </row>
    <row r="188" spans="6:11" s="44" customFormat="1" x14ac:dyDescent="0.25">
      <c r="F188" s="46"/>
      <c r="K188" s="69"/>
    </row>
    <row r="189" spans="6:11" s="44" customFormat="1" x14ac:dyDescent="0.25">
      <c r="F189" s="46"/>
      <c r="K189" s="69"/>
    </row>
    <row r="190" spans="6:11" s="44" customFormat="1" x14ac:dyDescent="0.25">
      <c r="F190" s="46"/>
      <c r="K190" s="69"/>
    </row>
    <row r="191" spans="6:11" s="44" customFormat="1" x14ac:dyDescent="0.25">
      <c r="F191" s="46"/>
      <c r="K191" s="69"/>
    </row>
    <row r="192" spans="6:11" s="44" customFormat="1" x14ac:dyDescent="0.25">
      <c r="F192" s="46"/>
      <c r="K192" s="69"/>
    </row>
    <row r="193" spans="6:11" s="44" customFormat="1" x14ac:dyDescent="0.25">
      <c r="F193" s="46"/>
      <c r="K193" s="69"/>
    </row>
    <row r="194" spans="6:11" s="44" customFormat="1" x14ac:dyDescent="0.25">
      <c r="F194" s="46"/>
      <c r="K194" s="69"/>
    </row>
    <row r="195" spans="6:11" s="44" customFormat="1" x14ac:dyDescent="0.25">
      <c r="F195" s="46"/>
      <c r="K195" s="69"/>
    </row>
    <row r="196" spans="6:11" s="44" customFormat="1" x14ac:dyDescent="0.25">
      <c r="F196" s="46"/>
      <c r="K196" s="69"/>
    </row>
    <row r="197" spans="6:11" s="44" customFormat="1" x14ac:dyDescent="0.25">
      <c r="F197" s="46"/>
      <c r="K197" s="69"/>
    </row>
    <row r="198" spans="6:11" s="44" customFormat="1" x14ac:dyDescent="0.25">
      <c r="F198" s="46"/>
      <c r="K198" s="69"/>
    </row>
    <row r="199" spans="6:11" s="44" customFormat="1" x14ac:dyDescent="0.25">
      <c r="F199" s="46"/>
      <c r="K199" s="69"/>
    </row>
    <row r="200" spans="6:11" s="44" customFormat="1" x14ac:dyDescent="0.25">
      <c r="F200" s="46"/>
      <c r="K200" s="69"/>
    </row>
    <row r="201" spans="6:11" s="44" customFormat="1" x14ac:dyDescent="0.25">
      <c r="F201" s="46"/>
      <c r="K201" s="69"/>
    </row>
    <row r="202" spans="6:11" s="44" customFormat="1" x14ac:dyDescent="0.25">
      <c r="F202" s="46"/>
      <c r="K202" s="69"/>
    </row>
    <row r="203" spans="6:11" s="44" customFormat="1" x14ac:dyDescent="0.25">
      <c r="F203" s="46"/>
      <c r="K203" s="69"/>
    </row>
    <row r="204" spans="6:11" s="44" customFormat="1" x14ac:dyDescent="0.25">
      <c r="F204" s="46"/>
      <c r="K204" s="69"/>
    </row>
    <row r="205" spans="6:11" s="44" customFormat="1" x14ac:dyDescent="0.25">
      <c r="F205" s="46"/>
      <c r="K205" s="69"/>
    </row>
    <row r="206" spans="6:11" s="44" customFormat="1" x14ac:dyDescent="0.25">
      <c r="F206" s="46"/>
      <c r="K206" s="69"/>
    </row>
    <row r="207" spans="6:11" s="44" customFormat="1" x14ac:dyDescent="0.25">
      <c r="F207" s="46"/>
      <c r="K207" s="69"/>
    </row>
    <row r="208" spans="6:11" s="44" customFormat="1" x14ac:dyDescent="0.25">
      <c r="F208" s="46"/>
      <c r="K208" s="69"/>
    </row>
    <row r="209" spans="6:11" s="44" customFormat="1" x14ac:dyDescent="0.25">
      <c r="F209" s="46"/>
      <c r="K209" s="69"/>
    </row>
    <row r="210" spans="6:11" s="44" customFormat="1" x14ac:dyDescent="0.25">
      <c r="F210" s="46"/>
      <c r="K210" s="69"/>
    </row>
    <row r="211" spans="6:11" s="44" customFormat="1" x14ac:dyDescent="0.25">
      <c r="F211" s="46"/>
      <c r="K211" s="69"/>
    </row>
    <row r="212" spans="6:11" s="44" customFormat="1" x14ac:dyDescent="0.25">
      <c r="F212" s="46"/>
      <c r="K212" s="69"/>
    </row>
    <row r="213" spans="6:11" s="44" customFormat="1" x14ac:dyDescent="0.25">
      <c r="F213" s="46"/>
      <c r="K213" s="69"/>
    </row>
    <row r="214" spans="6:11" s="44" customFormat="1" x14ac:dyDescent="0.25">
      <c r="F214" s="46"/>
      <c r="K214" s="69"/>
    </row>
    <row r="215" spans="6:11" s="44" customFormat="1" x14ac:dyDescent="0.25">
      <c r="F215" s="46"/>
      <c r="K215" s="69"/>
    </row>
    <row r="216" spans="6:11" s="44" customFormat="1" x14ac:dyDescent="0.25">
      <c r="F216" s="46"/>
      <c r="K216" s="69"/>
    </row>
    <row r="217" spans="6:11" s="44" customFormat="1" x14ac:dyDescent="0.25">
      <c r="F217" s="46"/>
      <c r="K217" s="69"/>
    </row>
  </sheetData>
  <mergeCells count="23">
    <mergeCell ref="B107:K107"/>
    <mergeCell ref="B108:K108"/>
    <mergeCell ref="B109:K109"/>
    <mergeCell ref="B110:K110"/>
    <mergeCell ref="B111:K111"/>
    <mergeCell ref="B94:D94"/>
    <mergeCell ref="E94:I94"/>
    <mergeCell ref="B95:D95"/>
    <mergeCell ref="E95:I95"/>
    <mergeCell ref="B96:D96"/>
    <mergeCell ref="E96:I96"/>
    <mergeCell ref="B91:D91"/>
    <mergeCell ref="E91:I91"/>
    <mergeCell ref="B92:D92"/>
    <mergeCell ref="E92:I92"/>
    <mergeCell ref="B93:D93"/>
    <mergeCell ref="E93:I93"/>
    <mergeCell ref="A1:H1"/>
    <mergeCell ref="A84:H84"/>
    <mergeCell ref="B89:D89"/>
    <mergeCell ref="E89:I89"/>
    <mergeCell ref="B90:D90"/>
    <mergeCell ref="E90:I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9"/>
  <sheetViews>
    <sheetView zoomScaleNormal="100" workbookViewId="0">
      <selection activeCell="N66" sqref="N66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175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11"/>
      <c r="L1" s="85">
        <v>550</v>
      </c>
      <c r="M1" s="10"/>
    </row>
    <row r="2" spans="1:16" ht="3.75" customHeight="1" x14ac:dyDescent="0.25">
      <c r="A2" s="7"/>
      <c r="B2" s="6"/>
      <c r="C2" s="6"/>
      <c r="D2" s="6"/>
      <c r="E2" s="6"/>
      <c r="F2" s="5"/>
      <c r="G2" s="6"/>
      <c r="H2" s="6"/>
      <c r="I2" s="6"/>
      <c r="J2" s="55"/>
      <c r="K2" s="6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7"/>
      <c r="D5" s="17"/>
      <c r="E5" s="17"/>
      <c r="F5" s="25"/>
      <c r="G5" s="17"/>
      <c r="H5" s="17"/>
      <c r="I5" s="17"/>
      <c r="J5" s="58"/>
      <c r="K5" s="12"/>
      <c r="L5" s="58"/>
      <c r="M5" s="13"/>
    </row>
    <row r="6" spans="1:16" x14ac:dyDescent="0.25">
      <c r="A6" s="15"/>
      <c r="B6" s="21" t="s">
        <v>24</v>
      </c>
      <c r="C6" s="17"/>
      <c r="D6" s="17"/>
      <c r="E6" s="17"/>
      <c r="F6" s="25"/>
      <c r="G6" s="17"/>
      <c r="H6" s="17"/>
      <c r="I6" s="17"/>
      <c r="J6" s="58"/>
      <c r="K6" s="12"/>
      <c r="L6" s="58"/>
      <c r="M6" s="13"/>
    </row>
    <row r="7" spans="1:16" x14ac:dyDescent="0.25">
      <c r="A7" s="15"/>
      <c r="B7" s="50" t="s">
        <v>75</v>
      </c>
      <c r="C7" s="17"/>
      <c r="D7" s="96">
        <v>125</v>
      </c>
      <c r="E7" s="106"/>
      <c r="F7" s="2" t="s">
        <v>37</v>
      </c>
      <c r="G7" s="98"/>
      <c r="H7" s="96">
        <v>3.7</v>
      </c>
      <c r="I7" s="17"/>
      <c r="J7" s="79">
        <f>L7*$L$1</f>
        <v>254375</v>
      </c>
      <c r="K7" s="12"/>
      <c r="L7" s="54">
        <f>D7*H7</f>
        <v>462.5</v>
      </c>
      <c r="M7" s="13"/>
      <c r="N7" s="45"/>
    </row>
    <row r="8" spans="1:16" x14ac:dyDescent="0.25">
      <c r="A8" s="15"/>
      <c r="B8" s="50"/>
      <c r="C8" s="49"/>
      <c r="D8" s="100"/>
      <c r="E8" s="98"/>
      <c r="F8" s="99"/>
      <c r="G8" s="98"/>
      <c r="H8" s="100"/>
      <c r="I8" s="49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50"/>
      <c r="C9" s="49"/>
      <c r="D9" s="100"/>
      <c r="E9" s="98"/>
      <c r="F9" s="99"/>
      <c r="G9" s="98"/>
      <c r="H9" s="100"/>
      <c r="I9" s="49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49"/>
      <c r="D10" s="101"/>
      <c r="E10" s="98"/>
      <c r="F10" s="102"/>
      <c r="G10" s="98"/>
      <c r="H10" s="101"/>
      <c r="I10" s="49"/>
      <c r="J10" s="71">
        <f>SUM(J7:J9)</f>
        <v>254375</v>
      </c>
      <c r="K10" s="43"/>
      <c r="L10" s="59">
        <f>SUM(L7:L9)</f>
        <v>462.5</v>
      </c>
      <c r="M10" s="13"/>
      <c r="N10" s="45"/>
    </row>
    <row r="11" spans="1:16" ht="7.5" customHeight="1" x14ac:dyDescent="0.25">
      <c r="A11" s="15"/>
      <c r="B11" s="17"/>
      <c r="C11" s="17"/>
      <c r="D11" s="103"/>
      <c r="E11" s="98"/>
      <c r="F11" s="104"/>
      <c r="G11" s="98"/>
      <c r="H11" s="103"/>
      <c r="I11" s="17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7"/>
      <c r="D12" s="103"/>
      <c r="E12" s="98"/>
      <c r="F12" s="104"/>
      <c r="G12" s="98"/>
      <c r="H12" s="103"/>
      <c r="I12" s="17"/>
      <c r="J12" s="58"/>
      <c r="K12" s="12"/>
      <c r="L12" s="54"/>
      <c r="M12" s="13"/>
    </row>
    <row r="13" spans="1:16" ht="7.5" customHeight="1" x14ac:dyDescent="0.25">
      <c r="A13" s="15"/>
      <c r="B13" s="17"/>
      <c r="C13" s="17"/>
      <c r="D13" s="103"/>
      <c r="E13" s="98"/>
      <c r="F13" s="104"/>
      <c r="G13" s="98"/>
      <c r="H13" s="103"/>
      <c r="I13" s="17"/>
      <c r="J13" s="58"/>
      <c r="K13" s="12"/>
      <c r="L13" s="54"/>
      <c r="M13" s="13"/>
    </row>
    <row r="14" spans="1:16" x14ac:dyDescent="0.25">
      <c r="A14" s="15"/>
      <c r="B14" s="16" t="s">
        <v>22</v>
      </c>
      <c r="C14" s="17"/>
      <c r="D14" s="103"/>
      <c r="E14" s="98"/>
      <c r="F14" s="104"/>
      <c r="G14" s="98"/>
      <c r="H14" s="103"/>
      <c r="I14" s="17"/>
      <c r="J14" s="76">
        <f t="shared" ref="J14:J69" si="0">L14*$L$1</f>
        <v>9900</v>
      </c>
      <c r="K14" s="43"/>
      <c r="L14" s="77">
        <f>SUM(L15:L16)</f>
        <v>18</v>
      </c>
      <c r="M14" s="13"/>
    </row>
    <row r="15" spans="1:16" x14ac:dyDescent="0.25">
      <c r="A15" s="15"/>
      <c r="B15" s="50" t="s">
        <v>69</v>
      </c>
      <c r="C15" s="17"/>
      <c r="D15" s="88">
        <v>100</v>
      </c>
      <c r="E15" s="106"/>
      <c r="F15" s="2" t="s">
        <v>38</v>
      </c>
      <c r="G15" s="98"/>
      <c r="H15" s="96">
        <v>0.18</v>
      </c>
      <c r="I15" s="17"/>
      <c r="J15" s="79">
        <f t="shared" si="0"/>
        <v>9900</v>
      </c>
      <c r="K15" s="12"/>
      <c r="L15" s="60">
        <f>D15*H15</f>
        <v>18</v>
      </c>
      <c r="M15" s="13"/>
    </row>
    <row r="16" spans="1:16" x14ac:dyDescent="0.25">
      <c r="A16" s="15"/>
      <c r="B16" s="50"/>
      <c r="C16" s="17"/>
      <c r="D16" s="100"/>
      <c r="E16" s="98"/>
      <c r="F16" s="99"/>
      <c r="G16" s="98"/>
      <c r="H16" s="100"/>
      <c r="I16" s="17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7"/>
      <c r="C17" s="17"/>
      <c r="D17" s="103"/>
      <c r="E17" s="98"/>
      <c r="F17" s="104"/>
      <c r="G17" s="98"/>
      <c r="H17" s="103"/>
      <c r="I17" s="17"/>
      <c r="J17" s="58"/>
      <c r="K17" s="12"/>
      <c r="L17" s="54"/>
      <c r="M17" s="13"/>
    </row>
    <row r="18" spans="1:13" x14ac:dyDescent="0.25">
      <c r="A18" s="15"/>
      <c r="B18" s="16" t="s">
        <v>21</v>
      </c>
      <c r="C18" s="17"/>
      <c r="D18" s="103"/>
      <c r="E18" s="98"/>
      <c r="F18" s="104"/>
      <c r="G18" s="98"/>
      <c r="H18" s="103"/>
      <c r="I18" s="17"/>
      <c r="J18" s="76">
        <f t="shared" si="0"/>
        <v>43450</v>
      </c>
      <c r="K18" s="43"/>
      <c r="L18" s="77">
        <f>SUM(L19:L25)</f>
        <v>79</v>
      </c>
      <c r="M18" s="13"/>
    </row>
    <row r="19" spans="1:13" x14ac:dyDescent="0.25">
      <c r="A19" s="15"/>
      <c r="B19" s="50" t="s">
        <v>39</v>
      </c>
      <c r="C19" s="17"/>
      <c r="D19" s="88">
        <v>150</v>
      </c>
      <c r="E19" s="108"/>
      <c r="F19" s="2" t="s">
        <v>38</v>
      </c>
      <c r="G19" s="108"/>
      <c r="H19" s="96">
        <v>0.4</v>
      </c>
      <c r="I19" s="17"/>
      <c r="J19" s="79">
        <f t="shared" si="0"/>
        <v>33000</v>
      </c>
      <c r="K19" s="12"/>
      <c r="L19" s="60">
        <f t="shared" ref="L19:L25" si="1">D19*H19</f>
        <v>60</v>
      </c>
      <c r="M19" s="13"/>
    </row>
    <row r="20" spans="1:13" x14ac:dyDescent="0.25">
      <c r="A20" s="15"/>
      <c r="B20" s="50" t="s">
        <v>40</v>
      </c>
      <c r="C20" s="17"/>
      <c r="D20" s="88">
        <v>50</v>
      </c>
      <c r="E20" s="108"/>
      <c r="F20" s="2" t="s">
        <v>38</v>
      </c>
      <c r="G20" s="108"/>
      <c r="H20" s="96">
        <v>0.38</v>
      </c>
      <c r="I20" s="17"/>
      <c r="J20" s="79">
        <f t="shared" si="0"/>
        <v>10450</v>
      </c>
      <c r="K20" s="12"/>
      <c r="L20" s="60">
        <f t="shared" si="1"/>
        <v>19</v>
      </c>
      <c r="M20" s="13"/>
    </row>
    <row r="21" spans="1:13" x14ac:dyDescent="0.25">
      <c r="A21" s="15"/>
      <c r="B21" s="50"/>
      <c r="C21" s="17"/>
      <c r="D21" s="88"/>
      <c r="E21" s="108"/>
      <c r="F21" s="2"/>
      <c r="G21" s="108"/>
      <c r="H21" s="96"/>
      <c r="I21" s="17"/>
      <c r="J21" s="79">
        <f t="shared" si="0"/>
        <v>0</v>
      </c>
      <c r="K21" s="12"/>
      <c r="L21" s="61">
        <f t="shared" si="1"/>
        <v>0</v>
      </c>
      <c r="M21" s="13"/>
    </row>
    <row r="22" spans="1:13" x14ac:dyDescent="0.25">
      <c r="A22" s="15"/>
      <c r="B22" s="50"/>
      <c r="C22" s="17"/>
      <c r="D22" s="88"/>
      <c r="E22" s="108"/>
      <c r="F22" s="2"/>
      <c r="G22" s="108"/>
      <c r="H22" s="96"/>
      <c r="I22" s="17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25">
      <c r="A23" s="15"/>
      <c r="B23" s="50"/>
      <c r="C23" s="17"/>
      <c r="D23" s="88"/>
      <c r="E23" s="108"/>
      <c r="F23" s="2"/>
      <c r="G23" s="108"/>
      <c r="H23" s="88"/>
      <c r="I23" s="17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50"/>
      <c r="C24" s="17"/>
      <c r="D24" s="88"/>
      <c r="E24" s="108"/>
      <c r="F24" s="2"/>
      <c r="G24" s="108"/>
      <c r="H24" s="88"/>
      <c r="I24" s="17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50"/>
      <c r="C25" s="17"/>
      <c r="D25" s="88"/>
      <c r="E25" s="108"/>
      <c r="F25" s="2"/>
      <c r="G25" s="108"/>
      <c r="H25" s="88"/>
      <c r="I25" s="17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7"/>
      <c r="C26" s="17"/>
      <c r="D26" s="90"/>
      <c r="E26" s="108"/>
      <c r="F26" s="25"/>
      <c r="G26" s="108"/>
      <c r="H26" s="90"/>
      <c r="I26" s="17"/>
      <c r="J26" s="58"/>
      <c r="K26" s="12"/>
      <c r="L26" s="62"/>
      <c r="M26" s="13"/>
    </row>
    <row r="27" spans="1:13" x14ac:dyDescent="0.25">
      <c r="A27" s="15"/>
      <c r="B27" s="16" t="s">
        <v>76</v>
      </c>
      <c r="C27" s="17"/>
      <c r="D27" s="90"/>
      <c r="E27" s="108"/>
      <c r="F27" s="25"/>
      <c r="G27" s="108"/>
      <c r="H27" s="90"/>
      <c r="I27" s="17"/>
      <c r="J27" s="76">
        <f t="shared" si="0"/>
        <v>14652</v>
      </c>
      <c r="K27" s="43"/>
      <c r="L27" s="78">
        <f>SUM(L28:L33)</f>
        <v>26.64</v>
      </c>
      <c r="M27" s="13"/>
    </row>
    <row r="28" spans="1:13" x14ac:dyDescent="0.25">
      <c r="A28" s="15"/>
      <c r="B28" s="50" t="s">
        <v>71</v>
      </c>
      <c r="C28" s="17"/>
      <c r="D28" s="88">
        <v>16.399999999999999</v>
      </c>
      <c r="E28" s="108"/>
      <c r="F28" s="2" t="s">
        <v>64</v>
      </c>
      <c r="G28" s="108"/>
      <c r="H28" s="96">
        <v>1</v>
      </c>
      <c r="I28" s="17"/>
      <c r="J28" s="79">
        <f t="shared" si="0"/>
        <v>9020</v>
      </c>
      <c r="K28" s="12"/>
      <c r="L28" s="61">
        <f t="shared" ref="L28:L33" si="2">D28*H28</f>
        <v>16.399999999999999</v>
      </c>
      <c r="M28" s="13"/>
    </row>
    <row r="29" spans="1:13" x14ac:dyDescent="0.25">
      <c r="A29" s="15"/>
      <c r="B29" s="50" t="s">
        <v>72</v>
      </c>
      <c r="C29" s="17"/>
      <c r="D29" s="88">
        <v>0.8</v>
      </c>
      <c r="E29" s="108"/>
      <c r="F29" s="2" t="s">
        <v>65</v>
      </c>
      <c r="G29" s="108"/>
      <c r="H29" s="96">
        <v>5.6</v>
      </c>
      <c r="I29" s="17"/>
      <c r="J29" s="79">
        <f t="shared" si="0"/>
        <v>2463.9999999999995</v>
      </c>
      <c r="K29" s="12"/>
      <c r="L29" s="61">
        <f t="shared" si="2"/>
        <v>4.4799999999999995</v>
      </c>
      <c r="M29" s="13"/>
    </row>
    <row r="30" spans="1:13" x14ac:dyDescent="0.25">
      <c r="A30" s="15"/>
      <c r="B30" s="50" t="s">
        <v>176</v>
      </c>
      <c r="C30" s="17"/>
      <c r="D30" s="88">
        <v>0.6</v>
      </c>
      <c r="E30" s="108"/>
      <c r="F30" s="2" t="s">
        <v>64</v>
      </c>
      <c r="G30" s="108"/>
      <c r="H30" s="96">
        <v>9.6</v>
      </c>
      <c r="I30" s="17"/>
      <c r="J30" s="79">
        <f t="shared" si="0"/>
        <v>3168</v>
      </c>
      <c r="K30" s="12"/>
      <c r="L30" s="61">
        <f t="shared" si="2"/>
        <v>5.76</v>
      </c>
      <c r="M30" s="13"/>
    </row>
    <row r="31" spans="1:13" x14ac:dyDescent="0.25">
      <c r="A31" s="15"/>
      <c r="B31" s="50"/>
      <c r="C31" s="17"/>
      <c r="D31" s="100"/>
      <c r="E31" s="98"/>
      <c r="F31" s="99"/>
      <c r="G31" s="98"/>
      <c r="H31" s="100"/>
      <c r="I31" s="17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25">
      <c r="A32" s="15"/>
      <c r="B32" s="50"/>
      <c r="C32" s="17"/>
      <c r="D32" s="100"/>
      <c r="E32" s="98"/>
      <c r="F32" s="99"/>
      <c r="G32" s="98"/>
      <c r="H32" s="100"/>
      <c r="I32" s="17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50"/>
      <c r="C33" s="17"/>
      <c r="D33" s="100"/>
      <c r="E33" s="98"/>
      <c r="F33" s="99"/>
      <c r="G33" s="98"/>
      <c r="H33" s="100"/>
      <c r="I33" s="17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7"/>
      <c r="C34" s="17"/>
      <c r="D34" s="103"/>
      <c r="E34" s="98"/>
      <c r="F34" s="104"/>
      <c r="G34" s="98"/>
      <c r="H34" s="103"/>
      <c r="I34" s="17"/>
      <c r="J34" s="58"/>
      <c r="K34" s="12"/>
      <c r="L34" s="62"/>
      <c r="M34" s="13"/>
    </row>
    <row r="35" spans="1:13" x14ac:dyDescent="0.25">
      <c r="A35" s="15"/>
      <c r="B35" s="16" t="s">
        <v>77</v>
      </c>
      <c r="C35" s="17"/>
      <c r="D35" s="103"/>
      <c r="E35" s="98"/>
      <c r="F35" s="104"/>
      <c r="G35" s="98"/>
      <c r="H35" s="103"/>
      <c r="I35" s="17"/>
      <c r="J35" s="76">
        <f t="shared" si="0"/>
        <v>20350</v>
      </c>
      <c r="K35" s="43"/>
      <c r="L35" s="78">
        <f>SUM(L36:L40)</f>
        <v>37</v>
      </c>
      <c r="M35" s="13"/>
    </row>
    <row r="36" spans="1:13" x14ac:dyDescent="0.25">
      <c r="A36" s="15"/>
      <c r="B36" s="50" t="s">
        <v>67</v>
      </c>
      <c r="C36" s="17"/>
      <c r="D36" s="88">
        <v>2</v>
      </c>
      <c r="E36" s="106"/>
      <c r="F36" s="2" t="s">
        <v>42</v>
      </c>
      <c r="G36" s="98"/>
      <c r="H36" s="96">
        <v>7.25</v>
      </c>
      <c r="I36" s="17"/>
      <c r="J36" s="79">
        <f t="shared" si="0"/>
        <v>7975</v>
      </c>
      <c r="K36" s="12"/>
      <c r="L36" s="61">
        <f>D36*H36</f>
        <v>14.5</v>
      </c>
      <c r="M36" s="13"/>
    </row>
    <row r="37" spans="1:13" x14ac:dyDescent="0.25">
      <c r="A37" s="15"/>
      <c r="B37" s="50" t="s">
        <v>68</v>
      </c>
      <c r="C37" s="17"/>
      <c r="D37" s="96">
        <v>125</v>
      </c>
      <c r="E37" s="107"/>
      <c r="F37" s="2" t="s">
        <v>37</v>
      </c>
      <c r="G37" s="107"/>
      <c r="H37" s="96">
        <v>0.18</v>
      </c>
      <c r="I37" s="17"/>
      <c r="J37" s="79">
        <f t="shared" si="0"/>
        <v>12375</v>
      </c>
      <c r="K37" s="12"/>
      <c r="L37" s="61">
        <f>D37*H37</f>
        <v>22.5</v>
      </c>
      <c r="M37" s="13"/>
    </row>
    <row r="38" spans="1:13" x14ac:dyDescent="0.25">
      <c r="A38" s="15"/>
      <c r="B38" s="50"/>
      <c r="C38" s="17"/>
      <c r="D38" s="100"/>
      <c r="E38" s="98"/>
      <c r="F38" s="99"/>
      <c r="G38" s="98"/>
      <c r="H38" s="100"/>
      <c r="I38" s="17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50"/>
      <c r="C39" s="17"/>
      <c r="D39" s="100"/>
      <c r="E39" s="98"/>
      <c r="F39" s="99"/>
      <c r="G39" s="98"/>
      <c r="H39" s="100"/>
      <c r="I39" s="17"/>
      <c r="J39" s="79">
        <f t="shared" si="0"/>
        <v>0</v>
      </c>
      <c r="K39" s="12"/>
      <c r="L39" s="61">
        <f>D39*H39</f>
        <v>0</v>
      </c>
      <c r="M39" s="13"/>
    </row>
    <row r="40" spans="1:13" x14ac:dyDescent="0.25">
      <c r="A40" s="15"/>
      <c r="B40" s="50"/>
      <c r="C40" s="17"/>
      <c r="D40" s="100"/>
      <c r="E40" s="98"/>
      <c r="F40" s="99"/>
      <c r="G40" s="98"/>
      <c r="H40" s="100"/>
      <c r="I40" s="17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25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25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53295</v>
      </c>
      <c r="K42" s="78"/>
      <c r="L42" s="78">
        <f>SUM(L43:L45)</f>
        <v>96.9</v>
      </c>
      <c r="M42" s="13"/>
    </row>
    <row r="43" spans="1:13" x14ac:dyDescent="0.25">
      <c r="A43" s="15"/>
      <c r="B43" s="109" t="s">
        <v>93</v>
      </c>
      <c r="C43" s="110"/>
      <c r="D43" s="88">
        <v>20</v>
      </c>
      <c r="E43" s="110"/>
      <c r="F43" s="2" t="s">
        <v>96</v>
      </c>
      <c r="G43" s="98"/>
      <c r="H43" s="96">
        <v>1.94</v>
      </c>
      <c r="I43" s="110"/>
      <c r="J43" s="79">
        <f t="shared" si="3"/>
        <v>21340</v>
      </c>
      <c r="K43" s="12"/>
      <c r="L43" s="61">
        <f>D43*H43</f>
        <v>38.799999999999997</v>
      </c>
      <c r="M43" s="13"/>
    </row>
    <row r="44" spans="1:13" x14ac:dyDescent="0.25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47.5</v>
      </c>
      <c r="I44" s="110"/>
      <c r="J44" s="79">
        <f t="shared" si="3"/>
        <v>26125</v>
      </c>
      <c r="K44" s="12"/>
      <c r="L44" s="61">
        <f>D44*H44</f>
        <v>47.5</v>
      </c>
      <c r="M44" s="13"/>
    </row>
    <row r="45" spans="1:13" x14ac:dyDescent="0.25">
      <c r="A45" s="15"/>
      <c r="B45" s="109" t="s">
        <v>95</v>
      </c>
      <c r="C45" s="110"/>
      <c r="D45" s="88">
        <v>20</v>
      </c>
      <c r="E45" s="110"/>
      <c r="F45" s="2" t="s">
        <v>96</v>
      </c>
      <c r="G45" s="98"/>
      <c r="H45" s="96">
        <v>0.53</v>
      </c>
      <c r="I45" s="110"/>
      <c r="J45" s="79">
        <f t="shared" si="3"/>
        <v>5830.0000000000009</v>
      </c>
      <c r="K45" s="12"/>
      <c r="L45" s="61">
        <f>D45*H45</f>
        <v>10.600000000000001</v>
      </c>
      <c r="M45" s="13"/>
    </row>
    <row r="46" spans="1:13" ht="7.5" customHeight="1" x14ac:dyDescent="0.25">
      <c r="A46" s="15"/>
      <c r="B46" s="17"/>
      <c r="C46" s="17"/>
      <c r="D46" s="103"/>
      <c r="E46" s="98"/>
      <c r="F46" s="104"/>
      <c r="G46" s="98"/>
      <c r="H46" s="103"/>
      <c r="I46" s="17"/>
      <c r="J46" s="58"/>
      <c r="K46" s="12"/>
      <c r="L46" s="62"/>
      <c r="M46" s="13"/>
    </row>
    <row r="47" spans="1:13" x14ac:dyDescent="0.25">
      <c r="A47" s="15"/>
      <c r="B47" s="16" t="s">
        <v>20</v>
      </c>
      <c r="C47" s="17"/>
      <c r="D47" s="103"/>
      <c r="E47" s="98"/>
      <c r="F47" s="104"/>
      <c r="G47" s="98"/>
      <c r="H47" s="103"/>
      <c r="I47" s="17"/>
      <c r="J47" s="76">
        <f t="shared" si="0"/>
        <v>18758.024999999998</v>
      </c>
      <c r="K47" s="43"/>
      <c r="L47" s="78">
        <f>SUM(L48:L52)</f>
        <v>34.105499999999999</v>
      </c>
      <c r="M47" s="13"/>
    </row>
    <row r="48" spans="1:13" x14ac:dyDescent="0.25">
      <c r="A48" s="15"/>
      <c r="B48" s="50" t="s">
        <v>43</v>
      </c>
      <c r="C48" s="17"/>
      <c r="D48" s="88">
        <v>2.5099999999999998</v>
      </c>
      <c r="E48" s="106"/>
      <c r="F48" s="2" t="s">
        <v>48</v>
      </c>
      <c r="G48" s="98"/>
      <c r="H48" s="96">
        <v>2.4500000000000002</v>
      </c>
      <c r="I48" s="17"/>
      <c r="J48" s="79">
        <f t="shared" si="0"/>
        <v>3382.2249999999999</v>
      </c>
      <c r="K48" s="12"/>
      <c r="L48" s="61">
        <f>D48*H48</f>
        <v>6.1494999999999997</v>
      </c>
      <c r="M48" s="13"/>
    </row>
    <row r="49" spans="1:15" x14ac:dyDescent="0.25">
      <c r="A49" s="15"/>
      <c r="B49" s="50" t="s">
        <v>44</v>
      </c>
      <c r="C49" s="17"/>
      <c r="D49" s="88">
        <v>5.24</v>
      </c>
      <c r="E49" s="106"/>
      <c r="F49" s="2" t="s">
        <v>48</v>
      </c>
      <c r="G49" s="98"/>
      <c r="H49" s="96">
        <v>2.15</v>
      </c>
      <c r="I49" s="17"/>
      <c r="J49" s="79">
        <f t="shared" si="0"/>
        <v>6196.3</v>
      </c>
      <c r="K49" s="12"/>
      <c r="L49" s="61">
        <f>D49*H49</f>
        <v>11.266</v>
      </c>
      <c r="M49" s="13"/>
    </row>
    <row r="50" spans="1:15" x14ac:dyDescent="0.25">
      <c r="A50" s="15"/>
      <c r="B50" s="50" t="s">
        <v>45</v>
      </c>
      <c r="C50" s="17"/>
      <c r="D50" s="88">
        <v>0.12</v>
      </c>
      <c r="E50" s="106"/>
      <c r="F50" s="2" t="s">
        <v>48</v>
      </c>
      <c r="G50" s="98"/>
      <c r="H50" s="96">
        <v>2.75</v>
      </c>
      <c r="I50" s="17"/>
      <c r="J50" s="79">
        <f t="shared" si="0"/>
        <v>181.49999999999997</v>
      </c>
      <c r="K50" s="12"/>
      <c r="L50" s="61">
        <f>D50*H50</f>
        <v>0.32999999999999996</v>
      </c>
      <c r="M50" s="13"/>
    </row>
    <row r="51" spans="1:15" x14ac:dyDescent="0.25">
      <c r="A51" s="15"/>
      <c r="B51" s="80" t="s">
        <v>46</v>
      </c>
      <c r="C51" s="81"/>
      <c r="D51" s="88">
        <v>1</v>
      </c>
      <c r="E51" s="106"/>
      <c r="F51" s="2" t="s">
        <v>49</v>
      </c>
      <c r="G51" s="98"/>
      <c r="H51" s="96">
        <v>2.67</v>
      </c>
      <c r="I51" s="81"/>
      <c r="J51" s="79">
        <f>L51*$L$1</f>
        <v>1468.5</v>
      </c>
      <c r="K51" s="12"/>
      <c r="L51" s="61">
        <f>D51*H51</f>
        <v>2.67</v>
      </c>
      <c r="M51" s="13"/>
    </row>
    <row r="52" spans="1:15" x14ac:dyDescent="0.25">
      <c r="A52" s="15"/>
      <c r="B52" s="50" t="s">
        <v>47</v>
      </c>
      <c r="C52" s="17"/>
      <c r="D52" s="88">
        <v>1</v>
      </c>
      <c r="E52" s="106"/>
      <c r="F52" s="2" t="s">
        <v>49</v>
      </c>
      <c r="G52" s="98"/>
      <c r="H52" s="96">
        <v>13.69</v>
      </c>
      <c r="I52" s="17"/>
      <c r="J52" s="79">
        <f t="shared" si="0"/>
        <v>7529.5</v>
      </c>
      <c r="K52" s="12"/>
      <c r="L52" s="61">
        <f>D52*H52</f>
        <v>13.69</v>
      </c>
      <c r="M52" s="13"/>
    </row>
    <row r="53" spans="1:15" ht="7.5" customHeight="1" x14ac:dyDescent="0.25">
      <c r="A53" s="15"/>
      <c r="B53" s="32"/>
      <c r="C53" s="17"/>
      <c r="D53" s="101"/>
      <c r="E53" s="98"/>
      <c r="F53" s="102"/>
      <c r="G53" s="98"/>
      <c r="H53" s="101"/>
      <c r="I53" s="17"/>
      <c r="J53" s="58"/>
      <c r="K53" s="12"/>
      <c r="L53" s="62"/>
      <c r="M53" s="13"/>
    </row>
    <row r="54" spans="1:15" x14ac:dyDescent="0.25">
      <c r="A54" s="15"/>
      <c r="B54" s="16" t="s">
        <v>19</v>
      </c>
      <c r="C54" s="17"/>
      <c r="D54" s="103"/>
      <c r="E54" s="98"/>
      <c r="F54" s="104"/>
      <c r="G54" s="98"/>
      <c r="H54" s="103"/>
      <c r="I54" s="17"/>
      <c r="J54" s="76">
        <f t="shared" si="0"/>
        <v>29742.349999999995</v>
      </c>
      <c r="K54" s="43"/>
      <c r="L54" s="78">
        <f>SUM(L55:L57)</f>
        <v>54.076999999999991</v>
      </c>
      <c r="M54" s="13"/>
    </row>
    <row r="55" spans="1:15" x14ac:dyDescent="0.25">
      <c r="A55" s="15"/>
      <c r="B55" s="50" t="s">
        <v>50</v>
      </c>
      <c r="C55" s="17"/>
      <c r="D55" s="88">
        <v>1.68</v>
      </c>
      <c r="E55" s="106"/>
      <c r="F55" s="2" t="s">
        <v>51</v>
      </c>
      <c r="G55" s="106"/>
      <c r="H55" s="96">
        <v>19.7</v>
      </c>
      <c r="I55" s="17"/>
      <c r="J55" s="79">
        <f t="shared" si="0"/>
        <v>18202.8</v>
      </c>
      <c r="K55" s="12"/>
      <c r="L55" s="61">
        <f>D55*H55</f>
        <v>33.095999999999997</v>
      </c>
      <c r="M55" s="13"/>
    </row>
    <row r="56" spans="1:15" x14ac:dyDescent="0.25">
      <c r="A56" s="15"/>
      <c r="B56" s="50" t="s">
        <v>66</v>
      </c>
      <c r="C56" s="17"/>
      <c r="D56" s="88">
        <v>0.46</v>
      </c>
      <c r="E56" s="106"/>
      <c r="F56" s="2" t="s">
        <v>51</v>
      </c>
      <c r="G56" s="106"/>
      <c r="H56" s="96">
        <v>11.35</v>
      </c>
      <c r="I56" s="17"/>
      <c r="J56" s="79">
        <f t="shared" si="0"/>
        <v>2871.55</v>
      </c>
      <c r="K56" s="12"/>
      <c r="L56" s="61">
        <f>D56*H56</f>
        <v>5.2210000000000001</v>
      </c>
      <c r="M56" s="13"/>
    </row>
    <row r="57" spans="1:15" x14ac:dyDescent="0.25">
      <c r="A57" s="15"/>
      <c r="B57" s="50" t="s">
        <v>91</v>
      </c>
      <c r="C57" s="17"/>
      <c r="D57" s="88">
        <v>0.8</v>
      </c>
      <c r="E57" s="110"/>
      <c r="F57" s="2" t="s">
        <v>51</v>
      </c>
      <c r="G57" s="110"/>
      <c r="H57" s="88">
        <v>19.7</v>
      </c>
      <c r="I57" s="17"/>
      <c r="J57" s="79">
        <f t="shared" si="0"/>
        <v>8668</v>
      </c>
      <c r="K57" s="12"/>
      <c r="L57" s="61">
        <f>D57*H57</f>
        <v>15.76</v>
      </c>
      <c r="M57" s="13"/>
    </row>
    <row r="58" spans="1:15" ht="7.5" customHeight="1" x14ac:dyDescent="0.25">
      <c r="A58" s="15"/>
      <c r="B58" s="32"/>
      <c r="C58" s="17"/>
      <c r="D58" s="101"/>
      <c r="E58" s="98"/>
      <c r="F58" s="102"/>
      <c r="G58" s="98"/>
      <c r="H58" s="101"/>
      <c r="I58" s="17"/>
      <c r="J58" s="58"/>
      <c r="K58" s="12"/>
      <c r="L58" s="62"/>
      <c r="M58" s="13"/>
    </row>
    <row r="59" spans="1:15" x14ac:dyDescent="0.25">
      <c r="A59" s="15"/>
      <c r="B59" s="16" t="s">
        <v>18</v>
      </c>
      <c r="C59" s="17"/>
      <c r="D59" s="103"/>
      <c r="E59" s="98"/>
      <c r="F59" s="104"/>
      <c r="G59" s="98"/>
      <c r="H59" s="103"/>
      <c r="I59" s="17"/>
      <c r="J59" s="76">
        <f t="shared" si="0"/>
        <v>8250</v>
      </c>
      <c r="K59" s="43"/>
      <c r="L59" s="78">
        <f>SUM(L60:L62)</f>
        <v>15</v>
      </c>
      <c r="M59" s="13"/>
    </row>
    <row r="60" spans="1:15" x14ac:dyDescent="0.25">
      <c r="A60" s="15"/>
      <c r="B60" s="50" t="s">
        <v>58</v>
      </c>
      <c r="C60" s="17"/>
      <c r="D60" s="88">
        <v>1</v>
      </c>
      <c r="E60" s="106"/>
      <c r="F60" s="2" t="s">
        <v>42</v>
      </c>
      <c r="G60" s="98"/>
      <c r="H60" s="96">
        <v>15</v>
      </c>
      <c r="I60" s="17"/>
      <c r="J60" s="79">
        <f t="shared" si="0"/>
        <v>8250</v>
      </c>
      <c r="K60" s="12"/>
      <c r="L60" s="61">
        <f>D60*H60</f>
        <v>15</v>
      </c>
      <c r="M60" s="13"/>
    </row>
    <row r="61" spans="1:15" x14ac:dyDescent="0.25">
      <c r="A61" s="15"/>
      <c r="B61" s="50"/>
      <c r="C61" s="17"/>
      <c r="D61" s="100"/>
      <c r="E61" s="98"/>
      <c r="F61" s="99"/>
      <c r="G61" s="98"/>
      <c r="H61" s="100"/>
      <c r="I61" s="17"/>
      <c r="J61" s="79">
        <f t="shared" si="0"/>
        <v>0</v>
      </c>
      <c r="K61" s="12"/>
      <c r="L61" s="61">
        <f>D61*H61</f>
        <v>0</v>
      </c>
      <c r="M61" s="13"/>
    </row>
    <row r="62" spans="1:15" x14ac:dyDescent="0.25">
      <c r="A62" s="15"/>
      <c r="B62" s="50"/>
      <c r="C62" s="17"/>
      <c r="D62" s="100"/>
      <c r="E62" s="98"/>
      <c r="F62" s="99"/>
      <c r="G62" s="98"/>
      <c r="H62" s="100"/>
      <c r="I62" s="17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25">
      <c r="A63" s="15"/>
      <c r="B63" s="17"/>
      <c r="C63" s="17"/>
      <c r="D63" s="17"/>
      <c r="E63" s="17"/>
      <c r="F63" s="25"/>
      <c r="G63" s="17"/>
      <c r="H63" s="31"/>
      <c r="I63" s="17"/>
      <c r="J63" s="79"/>
      <c r="K63" s="12"/>
      <c r="L63" s="62"/>
      <c r="M63" s="13"/>
    </row>
    <row r="64" spans="1:15" x14ac:dyDescent="0.25">
      <c r="A64" s="15"/>
      <c r="B64" s="86" t="s">
        <v>74</v>
      </c>
      <c r="C64" s="87"/>
      <c r="D64" s="97">
        <v>6.25E-2</v>
      </c>
      <c r="E64" s="17"/>
      <c r="F64" s="25"/>
      <c r="G64" s="17"/>
      <c r="H64" s="17"/>
      <c r="I64" s="17"/>
      <c r="J64" s="94">
        <f t="shared" si="0"/>
        <v>6682.5</v>
      </c>
      <c r="K64" s="12"/>
      <c r="L64" s="92">
        <v>12.15</v>
      </c>
      <c r="M64" s="13"/>
      <c r="O64" s="95"/>
    </row>
    <row r="65" spans="1:13" ht="7.5" customHeight="1" x14ac:dyDescent="0.25">
      <c r="A65" s="15"/>
      <c r="B65" s="17"/>
      <c r="C65" s="17"/>
      <c r="D65" s="17"/>
      <c r="E65" s="17"/>
      <c r="F65" s="25"/>
      <c r="G65" s="17"/>
      <c r="H65" s="17"/>
      <c r="I65" s="17"/>
      <c r="J65" s="58"/>
      <c r="K65" s="12"/>
      <c r="L65" s="62"/>
      <c r="M65" s="13"/>
    </row>
    <row r="66" spans="1:13" x14ac:dyDescent="0.25">
      <c r="A66" s="15"/>
      <c r="B66" s="16" t="s">
        <v>17</v>
      </c>
      <c r="C66" s="17"/>
      <c r="D66" s="17"/>
      <c r="E66" s="17"/>
      <c r="F66" s="25"/>
      <c r="G66" s="17"/>
      <c r="H66" s="17"/>
      <c r="I66" s="17"/>
      <c r="J66" s="73">
        <f t="shared" si="0"/>
        <v>205079.87499999997</v>
      </c>
      <c r="K66" s="43"/>
      <c r="L66" s="63">
        <f>L14+L18+L27+L35+L47+L54+L59+L64+L42</f>
        <v>372.87249999999995</v>
      </c>
      <c r="M66" s="13"/>
    </row>
    <row r="67" spans="1:13" x14ac:dyDescent="0.25">
      <c r="A67" s="15"/>
      <c r="B67" s="16" t="s">
        <v>16</v>
      </c>
      <c r="C67" s="17"/>
      <c r="D67" s="17"/>
      <c r="E67" s="17"/>
      <c r="F67" s="25"/>
      <c r="G67" s="17"/>
      <c r="H67" s="17"/>
      <c r="I67" s="17"/>
      <c r="J67" s="73">
        <f t="shared" si="0"/>
        <v>1640.6389999999997</v>
      </c>
      <c r="K67" s="43"/>
      <c r="L67" s="64">
        <f>L66/D7</f>
        <v>2.9829799999999995</v>
      </c>
      <c r="M67" s="13"/>
    </row>
    <row r="68" spans="1:13" ht="7.5" customHeight="1" x14ac:dyDescent="0.25">
      <c r="A68" s="15"/>
      <c r="B68" s="17"/>
      <c r="C68" s="17"/>
      <c r="D68" s="17"/>
      <c r="E68" s="17"/>
      <c r="F68" s="25"/>
      <c r="G68" s="17"/>
      <c r="H68" s="17"/>
      <c r="I68" s="17"/>
      <c r="J68" s="72"/>
      <c r="K68" s="12"/>
      <c r="L68" s="62"/>
      <c r="M68" s="13"/>
    </row>
    <row r="69" spans="1:13" ht="18.75" thickBot="1" x14ac:dyDescent="0.3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49295.125000000029</v>
      </c>
      <c r="K69" s="43"/>
      <c r="L69" s="65">
        <f>L10-L66</f>
        <v>89.627500000000055</v>
      </c>
      <c r="M69" s="13"/>
    </row>
    <row r="70" spans="1:13" ht="7.5" customHeight="1" thickTop="1" x14ac:dyDescent="0.25">
      <c r="A70" s="15"/>
      <c r="B70" s="17"/>
      <c r="C70" s="17"/>
      <c r="D70" s="17"/>
      <c r="E70" s="17"/>
      <c r="F70" s="25"/>
      <c r="G70" s="17"/>
      <c r="H70" s="17"/>
      <c r="I70" s="17"/>
      <c r="J70" s="58"/>
      <c r="K70" s="12"/>
      <c r="L70" s="62"/>
      <c r="M70" s="13"/>
    </row>
    <row r="71" spans="1:13" x14ac:dyDescent="0.25">
      <c r="A71" s="15"/>
      <c r="B71" s="21" t="s">
        <v>15</v>
      </c>
      <c r="C71" s="17"/>
      <c r="D71" s="17"/>
      <c r="E71" s="17"/>
      <c r="F71" s="25"/>
      <c r="G71" s="17"/>
      <c r="H71" s="17"/>
      <c r="I71" s="17"/>
      <c r="J71" s="58"/>
      <c r="K71" s="12"/>
      <c r="L71" s="66"/>
      <c r="M71" s="13"/>
    </row>
    <row r="72" spans="1:13" ht="18" customHeight="1" x14ac:dyDescent="0.25">
      <c r="A72" s="15"/>
      <c r="B72" s="139" t="s">
        <v>52</v>
      </c>
      <c r="C72" s="139"/>
      <c r="D72" s="139"/>
      <c r="E72" s="140"/>
      <c r="F72" s="140"/>
      <c r="G72" s="140"/>
      <c r="H72" s="140"/>
      <c r="I72" s="140"/>
      <c r="J72" s="93">
        <f>L72*$L$1</f>
        <v>5500</v>
      </c>
      <c r="K72" s="12"/>
      <c r="L72" s="91">
        <v>10</v>
      </c>
      <c r="M72" s="13"/>
    </row>
    <row r="73" spans="1:13" ht="18" customHeight="1" x14ac:dyDescent="0.25">
      <c r="A73" s="15"/>
      <c r="B73" s="143" t="s">
        <v>53</v>
      </c>
      <c r="C73" s="143"/>
      <c r="D73" s="143"/>
      <c r="E73" s="140"/>
      <c r="F73" s="140"/>
      <c r="G73" s="140"/>
      <c r="H73" s="140"/>
      <c r="I73" s="140"/>
      <c r="J73" s="93">
        <f t="shared" ref="J73:J78" si="4">L73*$L$1</f>
        <v>137500</v>
      </c>
      <c r="K73" s="12"/>
      <c r="L73" s="91">
        <v>250</v>
      </c>
      <c r="M73" s="13"/>
    </row>
    <row r="74" spans="1:13" ht="18" customHeight="1" x14ac:dyDescent="0.25">
      <c r="A74" s="15"/>
      <c r="B74" s="143" t="s">
        <v>54</v>
      </c>
      <c r="C74" s="143"/>
      <c r="D74" s="143"/>
      <c r="E74" s="140"/>
      <c r="F74" s="140"/>
      <c r="G74" s="140"/>
      <c r="H74" s="140"/>
      <c r="I74" s="140"/>
      <c r="J74" s="93">
        <f t="shared" si="4"/>
        <v>19800</v>
      </c>
      <c r="K74" s="12"/>
      <c r="L74" s="91">
        <v>36</v>
      </c>
      <c r="M74" s="13"/>
    </row>
    <row r="75" spans="1:13" ht="18" customHeight="1" x14ac:dyDescent="0.25">
      <c r="A75" s="15"/>
      <c r="B75" s="139" t="s">
        <v>55</v>
      </c>
      <c r="C75" s="139"/>
      <c r="D75" s="139"/>
      <c r="E75" s="140"/>
      <c r="F75" s="140"/>
      <c r="G75" s="140"/>
      <c r="H75" s="140"/>
      <c r="I75" s="140"/>
      <c r="J75" s="93">
        <f t="shared" si="4"/>
        <v>0</v>
      </c>
      <c r="K75" s="12"/>
      <c r="L75" s="105"/>
      <c r="M75" s="13"/>
    </row>
    <row r="76" spans="1:13" ht="18" customHeight="1" x14ac:dyDescent="0.25">
      <c r="A76" s="15"/>
      <c r="B76" s="139" t="s">
        <v>56</v>
      </c>
      <c r="C76" s="139"/>
      <c r="D76" s="139"/>
      <c r="E76" s="140"/>
      <c r="F76" s="140"/>
      <c r="G76" s="140"/>
      <c r="H76" s="140"/>
      <c r="I76" s="140"/>
      <c r="J76" s="93">
        <f t="shared" si="4"/>
        <v>885.5</v>
      </c>
      <c r="K76" s="12"/>
      <c r="L76" s="91">
        <v>1.61</v>
      </c>
      <c r="M76" s="13"/>
    </row>
    <row r="77" spans="1:13" ht="18" customHeight="1" x14ac:dyDescent="0.25">
      <c r="A77" s="15"/>
      <c r="B77" s="139" t="s">
        <v>57</v>
      </c>
      <c r="C77" s="139"/>
      <c r="D77" s="139"/>
      <c r="E77" s="140"/>
      <c r="F77" s="140"/>
      <c r="G77" s="140"/>
      <c r="H77" s="140"/>
      <c r="I77" s="140"/>
      <c r="J77" s="93">
        <f t="shared" si="4"/>
        <v>0</v>
      </c>
      <c r="K77" s="12"/>
      <c r="L77" s="105"/>
      <c r="M77" s="13"/>
    </row>
    <row r="78" spans="1:13" ht="18" customHeight="1" x14ac:dyDescent="0.25">
      <c r="A78" s="15"/>
      <c r="B78" s="139" t="s">
        <v>61</v>
      </c>
      <c r="C78" s="139"/>
      <c r="D78" s="139"/>
      <c r="E78" s="140"/>
      <c r="F78" s="140"/>
      <c r="G78" s="140"/>
      <c r="H78" s="140"/>
      <c r="I78" s="140"/>
      <c r="J78" s="93">
        <f t="shared" si="4"/>
        <v>33319</v>
      </c>
      <c r="K78" s="12"/>
      <c r="L78" s="91">
        <v>60.58</v>
      </c>
      <c r="M78" s="13"/>
    </row>
    <row r="79" spans="1:13" ht="7.5" customHeight="1" x14ac:dyDescent="0.25">
      <c r="A79" s="15"/>
      <c r="B79" s="17"/>
      <c r="C79" s="17"/>
      <c r="D79" s="17"/>
      <c r="E79" s="17"/>
      <c r="F79" s="25"/>
      <c r="G79" s="17"/>
      <c r="H79" s="17"/>
      <c r="I79" s="17"/>
      <c r="J79" s="58"/>
      <c r="K79" s="12"/>
      <c r="L79" s="62"/>
      <c r="M79" s="13"/>
    </row>
    <row r="80" spans="1:13" x14ac:dyDescent="0.25">
      <c r="A80" s="15"/>
      <c r="B80" s="16" t="s">
        <v>14</v>
      </c>
      <c r="C80" s="17"/>
      <c r="D80" s="17"/>
      <c r="E80" s="17"/>
      <c r="F80" s="25"/>
      <c r="G80" s="17"/>
      <c r="H80" s="17"/>
      <c r="I80" s="17"/>
      <c r="J80" s="73">
        <f t="shared" ref="J80:J86" si="5">L80*$L$1</f>
        <v>197004.5</v>
      </c>
      <c r="K80" s="43"/>
      <c r="L80" s="63">
        <f>SUM(L71:L78)</f>
        <v>358.19</v>
      </c>
      <c r="M80" s="13"/>
    </row>
    <row r="81" spans="1:26" x14ac:dyDescent="0.25">
      <c r="A81" s="15"/>
      <c r="B81" s="16" t="s">
        <v>13</v>
      </c>
      <c r="C81" s="17"/>
      <c r="D81" s="17"/>
      <c r="E81" s="17"/>
      <c r="F81" s="25"/>
      <c r="G81" s="17"/>
      <c r="H81" s="17"/>
      <c r="I81" s="17"/>
      <c r="J81" s="73">
        <f t="shared" si="5"/>
        <v>1576.0360000000001</v>
      </c>
      <c r="K81" s="43"/>
      <c r="L81" s="64">
        <f>L80/D7</f>
        <v>2.8655200000000001</v>
      </c>
      <c r="M81" s="13"/>
    </row>
    <row r="82" spans="1:26" x14ac:dyDescent="0.25">
      <c r="A82" s="15"/>
      <c r="B82" s="17"/>
      <c r="C82" s="17"/>
      <c r="D82" s="17"/>
      <c r="E82" s="17"/>
      <c r="F82" s="25"/>
      <c r="G82" s="17"/>
      <c r="H82" s="17"/>
      <c r="I82" s="17"/>
      <c r="J82" s="58"/>
      <c r="K82" s="12"/>
      <c r="L82" s="62"/>
      <c r="M82" s="13"/>
    </row>
    <row r="83" spans="1:26" x14ac:dyDescent="0.25">
      <c r="A83" s="15"/>
      <c r="B83" s="16" t="s">
        <v>12</v>
      </c>
      <c r="C83" s="17"/>
      <c r="D83" s="17"/>
      <c r="E83" s="17"/>
      <c r="F83" s="25"/>
      <c r="G83" s="17"/>
      <c r="H83" s="17"/>
      <c r="I83" s="17"/>
      <c r="J83" s="73">
        <f t="shared" si="5"/>
        <v>402084.375</v>
      </c>
      <c r="K83" s="43"/>
      <c r="L83" s="63">
        <f>L66+L80</f>
        <v>731.0625</v>
      </c>
      <c r="M83" s="13"/>
    </row>
    <row r="84" spans="1:26" x14ac:dyDescent="0.25">
      <c r="A84" s="15"/>
      <c r="B84" s="16" t="s">
        <v>11</v>
      </c>
      <c r="C84" s="17"/>
      <c r="D84" s="17"/>
      <c r="E84" s="17"/>
      <c r="F84" s="25"/>
      <c r="G84" s="17"/>
      <c r="H84" s="17"/>
      <c r="I84" s="17"/>
      <c r="J84" s="73">
        <f t="shared" si="5"/>
        <v>3216.6749999999997</v>
      </c>
      <c r="K84" s="43"/>
      <c r="L84" s="64">
        <f>L83/D7</f>
        <v>5.8484999999999996</v>
      </c>
      <c r="M84" s="13"/>
    </row>
    <row r="85" spans="1:26" x14ac:dyDescent="0.25">
      <c r="A85" s="15"/>
      <c r="B85" s="17"/>
      <c r="C85" s="17"/>
      <c r="D85" s="17"/>
      <c r="E85" s="17"/>
      <c r="F85" s="25"/>
      <c r="G85" s="17"/>
      <c r="H85" s="17"/>
      <c r="I85" s="17"/>
      <c r="J85" s="72"/>
      <c r="K85" s="12"/>
      <c r="L85" s="62"/>
      <c r="M85" s="13"/>
    </row>
    <row r="86" spans="1:26" ht="18.75" thickBot="1" x14ac:dyDescent="0.3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-147709.375</v>
      </c>
      <c r="K86" s="43"/>
      <c r="L86" s="65">
        <f>L10-L83</f>
        <v>-268.5625</v>
      </c>
      <c r="M86" s="13"/>
    </row>
    <row r="87" spans="1:26" ht="18.75" thickTop="1" x14ac:dyDescent="0.25">
      <c r="A87" s="15"/>
      <c r="B87" s="17"/>
      <c r="C87" s="17"/>
      <c r="D87" s="17"/>
      <c r="E87" s="17"/>
      <c r="F87" s="25"/>
      <c r="G87" s="17"/>
      <c r="H87" s="17"/>
      <c r="I87" s="17"/>
      <c r="J87" s="58"/>
      <c r="K87" s="12"/>
      <c r="L87" s="58"/>
      <c r="M87" s="13"/>
    </row>
    <row r="88" spans="1:26" x14ac:dyDescent="0.25">
      <c r="A88" s="15"/>
      <c r="B88" s="17" t="s">
        <v>9</v>
      </c>
      <c r="C88" s="17"/>
      <c r="D88" s="17"/>
      <c r="E88" s="17"/>
      <c r="F88" s="25"/>
      <c r="G88" s="17"/>
      <c r="H88" s="17"/>
      <c r="I88" s="17"/>
      <c r="J88" s="67"/>
      <c r="K88" s="17"/>
      <c r="L88" s="67"/>
      <c r="M88" s="23"/>
    </row>
    <row r="89" spans="1:26" s="3" customFormat="1" x14ac:dyDescent="0.25">
      <c r="A89" s="29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25">
      <c r="A93" s="29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25">
      <c r="A94" s="15"/>
      <c r="B94" s="17"/>
      <c r="C94" s="17"/>
      <c r="D94" s="17"/>
      <c r="E94" s="17"/>
      <c r="F94" s="25"/>
      <c r="G94" s="17"/>
      <c r="H94" s="17"/>
      <c r="I94" s="17"/>
      <c r="J94" s="67"/>
      <c r="K94" s="17"/>
      <c r="L94" s="67"/>
      <c r="M94" s="23"/>
    </row>
    <row r="95" spans="1:26" x14ac:dyDescent="0.25">
      <c r="A95" s="15"/>
      <c r="B95" s="21" t="s">
        <v>8</v>
      </c>
      <c r="C95" s="17"/>
      <c r="D95" s="22" t="s">
        <v>7</v>
      </c>
      <c r="E95" s="17"/>
      <c r="F95" s="25" t="s">
        <v>6</v>
      </c>
      <c r="G95" s="17"/>
      <c r="H95" s="22" t="s">
        <v>5</v>
      </c>
      <c r="I95" s="17"/>
      <c r="J95" s="67"/>
      <c r="K95" s="17"/>
      <c r="L95" s="67"/>
      <c r="M95" s="23"/>
    </row>
    <row r="96" spans="1:26" x14ac:dyDescent="0.25">
      <c r="A96" s="15"/>
      <c r="B96" s="17"/>
      <c r="C96" s="17"/>
      <c r="D96" s="9">
        <v>0.1</v>
      </c>
      <c r="E96" s="17"/>
      <c r="F96" s="25"/>
      <c r="G96" s="17"/>
      <c r="H96" s="9">
        <v>0.1</v>
      </c>
      <c r="I96" s="17"/>
      <c r="J96" s="67"/>
      <c r="K96" s="17"/>
      <c r="L96" s="67"/>
      <c r="M96" s="23"/>
    </row>
    <row r="97" spans="1:13" x14ac:dyDescent="0.25">
      <c r="A97" s="15"/>
      <c r="B97" s="17"/>
      <c r="C97" s="17"/>
      <c r="D97" s="52"/>
      <c r="E97" s="16"/>
      <c r="F97" s="35" t="s">
        <v>3</v>
      </c>
      <c r="G97" s="16"/>
      <c r="H97" s="52"/>
      <c r="I97" s="17"/>
      <c r="J97" s="67"/>
      <c r="K97" s="17"/>
      <c r="L97" s="67"/>
      <c r="M97" s="23"/>
    </row>
    <row r="98" spans="1:13" x14ac:dyDescent="0.25">
      <c r="A98" s="15"/>
      <c r="B98" s="24" t="s">
        <v>4</v>
      </c>
      <c r="C98" s="17"/>
      <c r="D98" s="52">
        <f>F98*(1-D96)</f>
        <v>112.5</v>
      </c>
      <c r="E98" s="16"/>
      <c r="F98" s="36">
        <f>D7</f>
        <v>125</v>
      </c>
      <c r="G98" s="16"/>
      <c r="H98" s="35">
        <f>F98*(1+H96)</f>
        <v>137.5</v>
      </c>
      <c r="I98" s="17"/>
      <c r="J98" s="67"/>
      <c r="K98" s="17"/>
      <c r="L98" s="67"/>
      <c r="M98" s="23"/>
    </row>
    <row r="99" spans="1:13" ht="4.5" customHeight="1" x14ac:dyDescent="0.25">
      <c r="A99" s="15"/>
      <c r="B99" s="17"/>
      <c r="C99" s="17"/>
      <c r="D99" s="17"/>
      <c r="E99" s="17"/>
      <c r="F99" s="25"/>
      <c r="G99" s="17"/>
      <c r="H99" s="17"/>
      <c r="I99" s="17"/>
      <c r="J99" s="67"/>
      <c r="K99" s="17"/>
      <c r="L99" s="67"/>
      <c r="M99" s="23"/>
    </row>
    <row r="100" spans="1:13" x14ac:dyDescent="0.25">
      <c r="A100" s="15"/>
      <c r="B100" s="17" t="s">
        <v>2</v>
      </c>
      <c r="C100" s="17"/>
      <c r="D100" s="26">
        <f>$L$66/D98</f>
        <v>3.3144222222222219</v>
      </c>
      <c r="E100" s="17"/>
      <c r="F100" s="26">
        <f>$L$66/F98</f>
        <v>2.9829799999999995</v>
      </c>
      <c r="G100" s="17"/>
      <c r="H100" s="26">
        <f>$L$66/H98</f>
        <v>2.7117999999999998</v>
      </c>
      <c r="I100" s="17"/>
      <c r="J100" s="67"/>
      <c r="K100" s="17"/>
      <c r="L100" s="67"/>
      <c r="M100" s="23"/>
    </row>
    <row r="101" spans="1:13" ht="4.5" customHeight="1" x14ac:dyDescent="0.25">
      <c r="A101" s="15"/>
      <c r="B101" s="17"/>
      <c r="C101" s="17"/>
      <c r="D101" s="17"/>
      <c r="E101" s="17"/>
      <c r="F101" s="25"/>
      <c r="G101" s="17"/>
      <c r="H101" s="17"/>
      <c r="I101" s="17"/>
      <c r="J101" s="67"/>
      <c r="K101" s="17"/>
      <c r="L101" s="67"/>
      <c r="M101" s="23"/>
    </row>
    <row r="102" spans="1:13" x14ac:dyDescent="0.25">
      <c r="A102" s="15"/>
      <c r="B102" s="17" t="s">
        <v>1</v>
      </c>
      <c r="C102" s="17"/>
      <c r="D102" s="26">
        <f>$L$80/D98</f>
        <v>3.1839111111111111</v>
      </c>
      <c r="E102" s="17"/>
      <c r="F102" s="26">
        <f>$L$80/F98</f>
        <v>2.8655200000000001</v>
      </c>
      <c r="G102" s="17"/>
      <c r="H102" s="26">
        <f>$L$80/H98</f>
        <v>2.6050181818181817</v>
      </c>
      <c r="I102" s="17"/>
      <c r="J102" s="67"/>
      <c r="K102" s="17"/>
      <c r="L102" s="67"/>
      <c r="M102" s="23"/>
    </row>
    <row r="103" spans="1:13" ht="3.75" customHeight="1" x14ac:dyDescent="0.25">
      <c r="A103" s="15"/>
      <c r="B103" s="17"/>
      <c r="C103" s="17"/>
      <c r="D103" s="17"/>
      <c r="E103" s="17"/>
      <c r="F103" s="25"/>
      <c r="G103" s="17"/>
      <c r="H103" s="17"/>
      <c r="I103" s="17"/>
      <c r="J103" s="67"/>
      <c r="K103" s="17"/>
      <c r="L103" s="67"/>
      <c r="M103" s="23"/>
    </row>
    <row r="104" spans="1:13" x14ac:dyDescent="0.25">
      <c r="A104" s="15"/>
      <c r="B104" s="17" t="s">
        <v>0</v>
      </c>
      <c r="C104" s="17"/>
      <c r="D104" s="26">
        <f>$L$83/D98</f>
        <v>6.4983333333333331</v>
      </c>
      <c r="E104" s="17"/>
      <c r="F104" s="26">
        <f>$L$83/F98</f>
        <v>5.8484999999999996</v>
      </c>
      <c r="G104" s="17"/>
      <c r="H104" s="26">
        <f>$L$83/H98</f>
        <v>5.3168181818181814</v>
      </c>
      <c r="I104" s="17"/>
      <c r="J104" s="67"/>
      <c r="K104" s="17"/>
      <c r="L104" s="67"/>
      <c r="M104" s="23"/>
    </row>
    <row r="105" spans="1:13" ht="5.25" customHeight="1" x14ac:dyDescent="0.25">
      <c r="A105" s="15"/>
      <c r="B105" s="17"/>
      <c r="C105" s="17"/>
      <c r="D105" s="17"/>
      <c r="E105" s="17"/>
      <c r="F105" s="25"/>
      <c r="G105" s="17"/>
      <c r="H105" s="17"/>
      <c r="I105" s="17"/>
      <c r="J105" s="67"/>
      <c r="K105" s="17"/>
      <c r="L105" s="67"/>
      <c r="M105" s="23"/>
    </row>
    <row r="106" spans="1:13" x14ac:dyDescent="0.25">
      <c r="A106" s="15"/>
      <c r="B106" s="17"/>
      <c r="C106" s="17"/>
      <c r="D106" s="17"/>
      <c r="E106" s="17"/>
      <c r="F106" s="25"/>
      <c r="G106" s="17"/>
      <c r="H106" s="17"/>
      <c r="I106" s="17"/>
      <c r="J106" s="67"/>
      <c r="K106" s="17"/>
      <c r="L106" s="67"/>
      <c r="M106" s="23"/>
    </row>
    <row r="107" spans="1:13" x14ac:dyDescent="0.25">
      <c r="A107" s="15"/>
      <c r="B107" s="17"/>
      <c r="C107" s="17"/>
      <c r="D107" s="16"/>
      <c r="E107" s="16"/>
      <c r="F107" s="36" t="s">
        <v>4</v>
      </c>
      <c r="G107" s="16"/>
      <c r="H107" s="16"/>
      <c r="I107" s="17"/>
      <c r="J107" s="67"/>
      <c r="K107" s="17"/>
      <c r="L107" s="67"/>
      <c r="M107" s="23"/>
    </row>
    <row r="108" spans="1:13" x14ac:dyDescent="0.25">
      <c r="A108" s="15"/>
      <c r="B108" s="24" t="s">
        <v>3</v>
      </c>
      <c r="C108" s="17"/>
      <c r="D108" s="20">
        <f>F108*(1-D96)</f>
        <v>3.33</v>
      </c>
      <c r="E108" s="16"/>
      <c r="F108" s="53">
        <f>H7</f>
        <v>3.7</v>
      </c>
      <c r="G108" s="16"/>
      <c r="H108" s="20">
        <f>F108*(1+H96)</f>
        <v>4.07</v>
      </c>
      <c r="I108" s="17"/>
      <c r="J108" s="67"/>
      <c r="K108" s="17"/>
      <c r="L108" s="67"/>
      <c r="M108" s="23"/>
    </row>
    <row r="109" spans="1:13" ht="4.5" customHeight="1" x14ac:dyDescent="0.25">
      <c r="A109" s="15"/>
      <c r="B109" s="17"/>
      <c r="C109" s="17"/>
      <c r="D109" s="17"/>
      <c r="E109" s="17"/>
      <c r="F109" s="25"/>
      <c r="G109" s="17"/>
      <c r="H109" s="17"/>
      <c r="I109" s="17"/>
      <c r="J109" s="67"/>
      <c r="K109" s="17"/>
      <c r="L109" s="67"/>
      <c r="M109" s="23"/>
    </row>
    <row r="110" spans="1:13" x14ac:dyDescent="0.25">
      <c r="A110" s="15"/>
      <c r="B110" s="17" t="s">
        <v>2</v>
      </c>
      <c r="C110" s="17"/>
      <c r="D110" s="27">
        <f>$L$66/D108</f>
        <v>111.97372372372371</v>
      </c>
      <c r="E110" s="17"/>
      <c r="F110" s="27">
        <f>$L$66/F108</f>
        <v>100.77635135135134</v>
      </c>
      <c r="G110" s="17"/>
      <c r="H110" s="27">
        <f>$L$66/H108</f>
        <v>91.614864864864842</v>
      </c>
      <c r="I110" s="17"/>
      <c r="J110" s="67"/>
      <c r="K110" s="17"/>
      <c r="L110" s="67"/>
      <c r="M110" s="23"/>
    </row>
    <row r="111" spans="1:13" ht="3" customHeight="1" x14ac:dyDescent="0.25">
      <c r="A111" s="15"/>
      <c r="B111" s="17"/>
      <c r="C111" s="17"/>
      <c r="D111" s="17"/>
      <c r="E111" s="17"/>
      <c r="F111" s="25"/>
      <c r="G111" s="17"/>
      <c r="H111" s="17"/>
      <c r="I111" s="17"/>
      <c r="J111" s="67"/>
      <c r="K111" s="17"/>
      <c r="L111" s="67"/>
      <c r="M111" s="23"/>
    </row>
    <row r="112" spans="1:13" x14ac:dyDescent="0.25">
      <c r="A112" s="15"/>
      <c r="B112" s="17" t="s">
        <v>1</v>
      </c>
      <c r="C112" s="17"/>
      <c r="D112" s="27">
        <f>$L$80/D108</f>
        <v>107.56456456456456</v>
      </c>
      <c r="E112" s="17"/>
      <c r="F112" s="27">
        <f>$L$80/F108</f>
        <v>96.808108108108101</v>
      </c>
      <c r="G112" s="17"/>
      <c r="H112" s="27">
        <f>$L$80/H108</f>
        <v>88.007371007371006</v>
      </c>
      <c r="I112" s="17"/>
      <c r="J112" s="67"/>
      <c r="K112" s="17"/>
      <c r="L112" s="67"/>
      <c r="M112" s="23"/>
    </row>
    <row r="113" spans="1:13" ht="3.75" customHeight="1" x14ac:dyDescent="0.25">
      <c r="A113" s="15"/>
      <c r="B113" s="17"/>
      <c r="C113" s="17"/>
      <c r="D113" s="17"/>
      <c r="E113" s="17"/>
      <c r="F113" s="25"/>
      <c r="G113" s="17"/>
      <c r="H113" s="17"/>
      <c r="I113" s="17"/>
      <c r="J113" s="67"/>
      <c r="K113" s="17"/>
      <c r="L113" s="67"/>
      <c r="M113" s="23"/>
    </row>
    <row r="114" spans="1:13" x14ac:dyDescent="0.25">
      <c r="A114" s="15"/>
      <c r="B114" s="30" t="s">
        <v>0</v>
      </c>
      <c r="C114" s="30"/>
      <c r="D114" s="27">
        <f>$L$83/D108</f>
        <v>219.53828828828827</v>
      </c>
      <c r="E114" s="30"/>
      <c r="F114" s="27">
        <f>$L$83/F108</f>
        <v>197.58445945945945</v>
      </c>
      <c r="G114" s="30"/>
      <c r="H114" s="27">
        <f>$L$83/H108</f>
        <v>179.62223587223585</v>
      </c>
      <c r="I114" s="30"/>
      <c r="J114" s="67"/>
      <c r="K114" s="30"/>
      <c r="L114" s="67"/>
      <c r="M114" s="23"/>
    </row>
    <row r="115" spans="1:13" ht="5.25" customHeight="1" thickBot="1" x14ac:dyDescent="0.3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  <row r="199" spans="6:12" s="44" customFormat="1" x14ac:dyDescent="0.25">
      <c r="F199" s="46"/>
      <c r="J199" s="69"/>
      <c r="L199" s="69"/>
    </row>
  </sheetData>
  <sheetProtection selectLockedCells="1"/>
  <mergeCells count="20">
    <mergeCell ref="B72:D72"/>
    <mergeCell ref="E72:I72"/>
    <mergeCell ref="B73:D73"/>
    <mergeCell ref="E73:I73"/>
    <mergeCell ref="A1:H1"/>
    <mergeCell ref="B74:D74"/>
    <mergeCell ref="E74:I74"/>
    <mergeCell ref="B75:D75"/>
    <mergeCell ref="E75:I75"/>
    <mergeCell ref="B76:D76"/>
    <mergeCell ref="E76:I76"/>
    <mergeCell ref="B90:L90"/>
    <mergeCell ref="B91:L91"/>
    <mergeCell ref="B92:L92"/>
    <mergeCell ref="B93:L93"/>
    <mergeCell ref="B77:D77"/>
    <mergeCell ref="E77:I77"/>
    <mergeCell ref="B78:D78"/>
    <mergeCell ref="E78:I78"/>
    <mergeCell ref="B89:L89"/>
  </mergeCells>
  <pageMargins left="1.1499999999999999" right="0.75" top="0.75" bottom="0.75" header="0.5" footer="0.5"/>
  <pageSetup scale="60" orientation="portrait" r:id="rId1"/>
  <headerFooter alignWithMargins="0"/>
  <ignoredErrors>
    <ignoredError sqref="J72:J7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8"/>
  <sheetViews>
    <sheetView zoomScaleNormal="100" workbookViewId="0">
      <selection activeCell="O76" sqref="O76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166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550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31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31"/>
      <c r="I6" s="110"/>
      <c r="J6" s="58"/>
      <c r="K6" s="12"/>
      <c r="L6" s="58"/>
      <c r="M6" s="13"/>
    </row>
    <row r="7" spans="1:16" x14ac:dyDescent="0.25">
      <c r="A7" s="15"/>
      <c r="B7" s="109" t="s">
        <v>75</v>
      </c>
      <c r="C7" s="110"/>
      <c r="D7" s="96">
        <v>115</v>
      </c>
      <c r="E7" s="110"/>
      <c r="F7" s="2" t="s">
        <v>37</v>
      </c>
      <c r="G7" s="98"/>
      <c r="H7" s="96">
        <v>3.7</v>
      </c>
      <c r="I7" s="110"/>
      <c r="J7" s="79">
        <f>L7*$L$1</f>
        <v>234025</v>
      </c>
      <c r="K7" s="12"/>
      <c r="L7" s="54">
        <f>D7*H7</f>
        <v>425.5</v>
      </c>
      <c r="M7" s="13"/>
      <c r="N7" s="45"/>
    </row>
    <row r="8" spans="1:16" x14ac:dyDescent="0.25">
      <c r="A8" s="15"/>
      <c r="B8" s="109"/>
      <c r="C8" s="110"/>
      <c r="D8" s="100"/>
      <c r="E8" s="98"/>
      <c r="F8" s="99"/>
      <c r="G8" s="98"/>
      <c r="H8" s="88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09"/>
      <c r="C9" s="110"/>
      <c r="D9" s="100"/>
      <c r="E9" s="98"/>
      <c r="F9" s="99"/>
      <c r="G9" s="98"/>
      <c r="H9" s="88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89"/>
      <c r="I10" s="110"/>
      <c r="J10" s="71">
        <f>SUM(J7:J9)</f>
        <v>234025</v>
      </c>
      <c r="K10" s="43"/>
      <c r="L10" s="59">
        <f>SUM(L7:L9)</f>
        <v>425.5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90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90"/>
      <c r="I12" s="110"/>
      <c r="J12" s="58"/>
      <c r="K12" s="12"/>
      <c r="L12" s="54"/>
      <c r="M12" s="13"/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90"/>
      <c r="I13" s="110"/>
      <c r="J13" s="58"/>
      <c r="K13" s="12"/>
      <c r="L13" s="54"/>
      <c r="M13" s="13"/>
    </row>
    <row r="14" spans="1:16" x14ac:dyDescent="0.25">
      <c r="A14" s="15"/>
      <c r="B14" s="16" t="s">
        <v>22</v>
      </c>
      <c r="C14" s="110"/>
      <c r="D14" s="103"/>
      <c r="E14" s="98"/>
      <c r="F14" s="104"/>
      <c r="G14" s="98"/>
      <c r="H14" s="90"/>
      <c r="I14" s="110"/>
      <c r="J14" s="76">
        <f t="shared" ref="J14:J68" si="0">L14*$L$1</f>
        <v>10890</v>
      </c>
      <c r="K14" s="43"/>
      <c r="L14" s="77">
        <f>SUM(L15:L16)</f>
        <v>19.8</v>
      </c>
      <c r="M14" s="13"/>
    </row>
    <row r="15" spans="1:16" x14ac:dyDescent="0.25">
      <c r="A15" s="15"/>
      <c r="B15" s="109" t="s">
        <v>98</v>
      </c>
      <c r="C15" s="110"/>
      <c r="D15" s="88">
        <v>110</v>
      </c>
      <c r="E15" s="110"/>
      <c r="F15" s="2" t="s">
        <v>38</v>
      </c>
      <c r="G15" s="98"/>
      <c r="H15" s="96">
        <v>0.18</v>
      </c>
      <c r="I15" s="110"/>
      <c r="J15" s="79">
        <f t="shared" si="0"/>
        <v>10890</v>
      </c>
      <c r="K15" s="12"/>
      <c r="L15" s="60">
        <f>D15*H15</f>
        <v>19.8</v>
      </c>
      <c r="M15" s="13"/>
    </row>
    <row r="16" spans="1:16" x14ac:dyDescent="0.25">
      <c r="A16" s="15"/>
      <c r="B16" s="109"/>
      <c r="C16" s="110"/>
      <c r="D16" s="100"/>
      <c r="E16" s="98"/>
      <c r="F16" s="99"/>
      <c r="G16" s="98"/>
      <c r="H16" s="88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10"/>
      <c r="C17" s="110"/>
      <c r="D17" s="103"/>
      <c r="E17" s="98"/>
      <c r="F17" s="104"/>
      <c r="G17" s="98"/>
      <c r="H17" s="90"/>
      <c r="I17" s="110"/>
      <c r="J17" s="58"/>
      <c r="K17" s="12"/>
      <c r="L17" s="54"/>
      <c r="M17" s="13"/>
    </row>
    <row r="18" spans="1:13" x14ac:dyDescent="0.25">
      <c r="A18" s="15"/>
      <c r="B18" s="16" t="s">
        <v>21</v>
      </c>
      <c r="C18" s="110"/>
      <c r="D18" s="103"/>
      <c r="E18" s="98"/>
      <c r="F18" s="104"/>
      <c r="G18" s="98"/>
      <c r="H18" s="90"/>
      <c r="I18" s="110"/>
      <c r="J18" s="76">
        <f t="shared" si="0"/>
        <v>37950</v>
      </c>
      <c r="K18" s="43"/>
      <c r="L18" s="77">
        <f>SUM(L19:L25)</f>
        <v>69</v>
      </c>
      <c r="M18" s="13"/>
    </row>
    <row r="19" spans="1:13" x14ac:dyDescent="0.25">
      <c r="A19" s="15"/>
      <c r="B19" s="109" t="s">
        <v>39</v>
      </c>
      <c r="C19" s="110"/>
      <c r="D19" s="88">
        <v>125</v>
      </c>
      <c r="E19" s="110"/>
      <c r="F19" s="2" t="s">
        <v>38</v>
      </c>
      <c r="G19" s="110"/>
      <c r="H19" s="96">
        <v>0.4</v>
      </c>
      <c r="I19" s="110"/>
      <c r="J19" s="79">
        <f t="shared" si="0"/>
        <v>27500</v>
      </c>
      <c r="K19" s="12"/>
      <c r="L19" s="60">
        <f t="shared" ref="L19:L25" si="1">D19*H19</f>
        <v>50</v>
      </c>
      <c r="M19" s="13"/>
    </row>
    <row r="20" spans="1:13" x14ac:dyDescent="0.25">
      <c r="A20" s="15"/>
      <c r="B20" s="109" t="s">
        <v>40</v>
      </c>
      <c r="C20" s="110"/>
      <c r="D20" s="88">
        <v>50</v>
      </c>
      <c r="E20" s="110"/>
      <c r="F20" s="2" t="s">
        <v>38</v>
      </c>
      <c r="G20" s="110"/>
      <c r="H20" s="96">
        <v>0.38</v>
      </c>
      <c r="I20" s="110"/>
      <c r="J20" s="79">
        <f t="shared" si="0"/>
        <v>10450</v>
      </c>
      <c r="K20" s="12"/>
      <c r="L20" s="60">
        <f t="shared" si="1"/>
        <v>19</v>
      </c>
      <c r="M20" s="13"/>
    </row>
    <row r="21" spans="1:13" x14ac:dyDescent="0.25">
      <c r="A21" s="15"/>
      <c r="B21" s="109"/>
      <c r="C21" s="110"/>
      <c r="D21" s="88"/>
      <c r="E21" s="110"/>
      <c r="F21" s="2"/>
      <c r="G21" s="110"/>
      <c r="H21" s="96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3" x14ac:dyDescent="0.25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25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21296</v>
      </c>
      <c r="K27" s="43"/>
      <c r="L27" s="78">
        <f>SUM(L28:L33)</f>
        <v>38.72</v>
      </c>
      <c r="M27" s="13"/>
    </row>
    <row r="28" spans="1:13" x14ac:dyDescent="0.25">
      <c r="A28" s="15"/>
      <c r="B28" s="109" t="s">
        <v>167</v>
      </c>
      <c r="C28" s="110"/>
      <c r="D28" s="88">
        <v>12.8</v>
      </c>
      <c r="E28" s="110"/>
      <c r="F28" s="2" t="s">
        <v>64</v>
      </c>
      <c r="G28" s="110"/>
      <c r="H28" s="96">
        <v>1.1499999999999999</v>
      </c>
      <c r="I28" s="110"/>
      <c r="J28" s="79">
        <f t="shared" si="0"/>
        <v>8095.9999999999991</v>
      </c>
      <c r="K28" s="12"/>
      <c r="L28" s="61">
        <f t="shared" ref="L28:L33" si="2">D28*H28</f>
        <v>14.719999999999999</v>
      </c>
      <c r="M28" s="13"/>
    </row>
    <row r="29" spans="1:13" x14ac:dyDescent="0.25">
      <c r="A29" s="15"/>
      <c r="B29" s="109" t="s">
        <v>168</v>
      </c>
      <c r="C29" s="110"/>
      <c r="D29" s="88">
        <v>21</v>
      </c>
      <c r="E29" s="110"/>
      <c r="F29" s="2" t="s">
        <v>64</v>
      </c>
      <c r="G29" s="110"/>
      <c r="H29" s="96">
        <v>0.6</v>
      </c>
      <c r="I29" s="110"/>
      <c r="J29" s="79">
        <f t="shared" si="0"/>
        <v>6930</v>
      </c>
      <c r="K29" s="12"/>
      <c r="L29" s="61">
        <f t="shared" si="2"/>
        <v>12.6</v>
      </c>
      <c r="M29" s="13"/>
    </row>
    <row r="30" spans="1:13" x14ac:dyDescent="0.25">
      <c r="A30" s="15"/>
      <c r="B30" s="109" t="s">
        <v>169</v>
      </c>
      <c r="C30" s="110"/>
      <c r="D30" s="88">
        <v>12</v>
      </c>
      <c r="E30" s="110"/>
      <c r="F30" s="2" t="s">
        <v>64</v>
      </c>
      <c r="G30" s="110"/>
      <c r="H30" s="96">
        <v>0.95</v>
      </c>
      <c r="I30" s="110"/>
      <c r="J30" s="79">
        <f t="shared" si="0"/>
        <v>6269.9999999999991</v>
      </c>
      <c r="K30" s="12"/>
      <c r="L30" s="61">
        <f t="shared" si="2"/>
        <v>11.399999999999999</v>
      </c>
      <c r="M30" s="13"/>
    </row>
    <row r="31" spans="1:13" x14ac:dyDescent="0.25">
      <c r="A31" s="15"/>
      <c r="B31" s="109"/>
      <c r="C31" s="110"/>
      <c r="D31" s="88"/>
      <c r="E31" s="98"/>
      <c r="F31" s="2"/>
      <c r="G31" s="110"/>
      <c r="H31" s="88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25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0"/>
      <c r="C34" s="110"/>
      <c r="D34" s="103"/>
      <c r="E34" s="98"/>
      <c r="F34" s="104"/>
      <c r="G34" s="98"/>
      <c r="H34" s="90"/>
      <c r="I34" s="110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0"/>
      <c r="D35" s="103"/>
      <c r="E35" s="98"/>
      <c r="F35" s="104"/>
      <c r="G35" s="98"/>
      <c r="H35" s="90"/>
      <c r="I35" s="110"/>
      <c r="J35" s="76">
        <f t="shared" si="0"/>
        <v>15372.5</v>
      </c>
      <c r="K35" s="43"/>
      <c r="L35" s="78">
        <f>SUM(L36:L39)</f>
        <v>27.95</v>
      </c>
      <c r="M35" s="13"/>
    </row>
    <row r="36" spans="1:13" x14ac:dyDescent="0.25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7.25</v>
      </c>
      <c r="I36" s="110"/>
      <c r="J36" s="79">
        <f t="shared" si="0"/>
        <v>3987.5</v>
      </c>
      <c r="K36" s="12"/>
      <c r="L36" s="61">
        <f>D36*H36</f>
        <v>7.25</v>
      </c>
      <c r="M36" s="13"/>
    </row>
    <row r="37" spans="1:13" x14ac:dyDescent="0.25">
      <c r="A37" s="15"/>
      <c r="B37" s="109" t="s">
        <v>68</v>
      </c>
      <c r="C37" s="110"/>
      <c r="D37" s="96">
        <v>115</v>
      </c>
      <c r="E37" s="110"/>
      <c r="F37" s="2" t="s">
        <v>42</v>
      </c>
      <c r="G37" s="110"/>
      <c r="H37" s="96">
        <v>0.18</v>
      </c>
      <c r="I37" s="110"/>
      <c r="J37" s="79">
        <f t="shared" si="0"/>
        <v>11385</v>
      </c>
      <c r="K37" s="12"/>
      <c r="L37" s="61">
        <f>D37*H37</f>
        <v>20.7</v>
      </c>
      <c r="M37" s="13"/>
    </row>
    <row r="38" spans="1:13" x14ac:dyDescent="0.25">
      <c r="A38" s="15"/>
      <c r="B38" s="109"/>
      <c r="C38" s="110"/>
      <c r="D38" s="88"/>
      <c r="E38" s="110"/>
      <c r="F38" s="2"/>
      <c r="G38" s="110"/>
      <c r="H38" s="88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ht="7.5" customHeight="1" x14ac:dyDescent="0.25">
      <c r="A40" s="15"/>
      <c r="B40" s="110"/>
      <c r="C40" s="110"/>
      <c r="D40" s="103"/>
      <c r="E40" s="98"/>
      <c r="F40" s="104"/>
      <c r="G40" s="98"/>
      <c r="H40" s="90"/>
      <c r="I40" s="110"/>
      <c r="J40" s="58"/>
      <c r="K40" s="12"/>
      <c r="L40" s="62"/>
      <c r="M40" s="13"/>
    </row>
    <row r="41" spans="1:13" x14ac:dyDescent="0.25">
      <c r="A41" s="15"/>
      <c r="B41" s="16" t="s">
        <v>92</v>
      </c>
      <c r="C41" s="110"/>
      <c r="D41" s="103"/>
      <c r="E41" s="98"/>
      <c r="F41" s="104"/>
      <c r="G41" s="98"/>
      <c r="H41" s="90"/>
      <c r="I41" s="110"/>
      <c r="J41" s="76">
        <f t="shared" ref="J41:J44" si="3">L41*$L$1</f>
        <v>56012</v>
      </c>
      <c r="K41" s="78"/>
      <c r="L41" s="78">
        <f>SUM(L42:L44)</f>
        <v>101.84</v>
      </c>
      <c r="M41" s="13"/>
    </row>
    <row r="42" spans="1:13" x14ac:dyDescent="0.25">
      <c r="A42" s="15"/>
      <c r="B42" s="109" t="s">
        <v>93</v>
      </c>
      <c r="C42" s="110"/>
      <c r="D42" s="88">
        <v>22</v>
      </c>
      <c r="E42" s="110"/>
      <c r="F42" s="2" t="s">
        <v>96</v>
      </c>
      <c r="G42" s="98"/>
      <c r="H42" s="96">
        <v>1.94</v>
      </c>
      <c r="I42" s="110"/>
      <c r="J42" s="79">
        <f t="shared" si="3"/>
        <v>23474</v>
      </c>
      <c r="K42" s="12"/>
      <c r="L42" s="61">
        <f>D42*H42</f>
        <v>42.68</v>
      </c>
      <c r="M42" s="13"/>
    </row>
    <row r="43" spans="1:13" x14ac:dyDescent="0.25">
      <c r="A43" s="15"/>
      <c r="B43" s="109" t="s">
        <v>94</v>
      </c>
      <c r="C43" s="110"/>
      <c r="D43" s="88">
        <v>1</v>
      </c>
      <c r="E43" s="110"/>
      <c r="F43" s="2" t="s">
        <v>97</v>
      </c>
      <c r="G43" s="98"/>
      <c r="H43" s="96">
        <v>47.5</v>
      </c>
      <c r="I43" s="110"/>
      <c r="J43" s="79">
        <f t="shared" si="3"/>
        <v>26125</v>
      </c>
      <c r="K43" s="12"/>
      <c r="L43" s="61">
        <f>D43*H43</f>
        <v>47.5</v>
      </c>
      <c r="M43" s="13"/>
    </row>
    <row r="44" spans="1:13" x14ac:dyDescent="0.25">
      <c r="A44" s="15"/>
      <c r="B44" s="109" t="s">
        <v>95</v>
      </c>
      <c r="C44" s="110"/>
      <c r="D44" s="88">
        <v>22</v>
      </c>
      <c r="E44" s="110"/>
      <c r="F44" s="2" t="s">
        <v>96</v>
      </c>
      <c r="G44" s="98"/>
      <c r="H44" s="96">
        <v>0.53</v>
      </c>
      <c r="I44" s="110"/>
      <c r="J44" s="79">
        <f t="shared" si="3"/>
        <v>6413</v>
      </c>
      <c r="K44" s="12"/>
      <c r="L44" s="61">
        <f>D44*H44</f>
        <v>11.66</v>
      </c>
      <c r="M44" s="13"/>
    </row>
    <row r="45" spans="1:13" ht="7.5" customHeight="1" x14ac:dyDescent="0.25">
      <c r="A45" s="15"/>
      <c r="B45" s="110"/>
      <c r="C45" s="110"/>
      <c r="D45" s="103"/>
      <c r="E45" s="98"/>
      <c r="F45" s="104"/>
      <c r="G45" s="98"/>
      <c r="H45" s="90"/>
      <c r="I45" s="110"/>
      <c r="J45" s="58"/>
      <c r="K45" s="12"/>
      <c r="L45" s="62"/>
      <c r="M45" s="13"/>
    </row>
    <row r="46" spans="1:13" x14ac:dyDescent="0.25">
      <c r="A46" s="15"/>
      <c r="B46" s="16" t="s">
        <v>20</v>
      </c>
      <c r="C46" s="110"/>
      <c r="D46" s="103"/>
      <c r="E46" s="98"/>
      <c r="F46" s="104"/>
      <c r="G46" s="98"/>
      <c r="H46" s="90"/>
      <c r="I46" s="110"/>
      <c r="J46" s="76">
        <f t="shared" si="0"/>
        <v>18376.05</v>
      </c>
      <c r="K46" s="43"/>
      <c r="L46" s="78">
        <f>SUM(L47:L51)</f>
        <v>33.411000000000001</v>
      </c>
      <c r="M46" s="13"/>
    </row>
    <row r="47" spans="1:13" x14ac:dyDescent="0.25">
      <c r="A47" s="15"/>
      <c r="B47" s="109" t="s">
        <v>43</v>
      </c>
      <c r="C47" s="110"/>
      <c r="D47" s="88">
        <v>2.5099999999999998</v>
      </c>
      <c r="E47" s="110"/>
      <c r="F47" s="2" t="s">
        <v>48</v>
      </c>
      <c r="G47" s="98"/>
      <c r="H47" s="96">
        <v>2.4500000000000002</v>
      </c>
      <c r="I47" s="110"/>
      <c r="J47" s="79">
        <f t="shared" si="0"/>
        <v>3382.2249999999999</v>
      </c>
      <c r="K47" s="12"/>
      <c r="L47" s="61">
        <f>D47*H47</f>
        <v>6.1494999999999997</v>
      </c>
      <c r="M47" s="13"/>
    </row>
    <row r="48" spans="1:13" x14ac:dyDescent="0.25">
      <c r="A48" s="15"/>
      <c r="B48" s="109" t="s">
        <v>44</v>
      </c>
      <c r="C48" s="110"/>
      <c r="D48" s="88">
        <v>5.01</v>
      </c>
      <c r="E48" s="110"/>
      <c r="F48" s="2" t="s">
        <v>48</v>
      </c>
      <c r="G48" s="98"/>
      <c r="H48" s="96">
        <v>2.15</v>
      </c>
      <c r="I48" s="110"/>
      <c r="J48" s="79">
        <f t="shared" si="0"/>
        <v>5924.3249999999998</v>
      </c>
      <c r="K48" s="12"/>
      <c r="L48" s="61">
        <f>D48*H48</f>
        <v>10.7715</v>
      </c>
      <c r="M48" s="13"/>
    </row>
    <row r="49" spans="1:15" x14ac:dyDescent="0.25">
      <c r="A49" s="15"/>
      <c r="B49" s="109" t="s">
        <v>45</v>
      </c>
      <c r="C49" s="110"/>
      <c r="D49" s="88">
        <v>0.12</v>
      </c>
      <c r="E49" s="110"/>
      <c r="F49" s="2" t="s">
        <v>48</v>
      </c>
      <c r="G49" s="98"/>
      <c r="H49" s="96">
        <v>2.75</v>
      </c>
      <c r="I49" s="110"/>
      <c r="J49" s="79">
        <f t="shared" si="0"/>
        <v>181.49999999999997</v>
      </c>
      <c r="K49" s="12"/>
      <c r="L49" s="61">
        <f>D49*H49</f>
        <v>0.32999999999999996</v>
      </c>
      <c r="M49" s="13"/>
    </row>
    <row r="50" spans="1:15" x14ac:dyDescent="0.25">
      <c r="A50" s="15"/>
      <c r="B50" s="109" t="s">
        <v>46</v>
      </c>
      <c r="C50" s="110"/>
      <c r="D50" s="88">
        <v>1</v>
      </c>
      <c r="E50" s="110"/>
      <c r="F50" s="2" t="s">
        <v>49</v>
      </c>
      <c r="G50" s="98"/>
      <c r="H50" s="96">
        <v>2.59</v>
      </c>
      <c r="I50" s="110"/>
      <c r="J50" s="79">
        <f>L50*$L$1</f>
        <v>1424.5</v>
      </c>
      <c r="K50" s="12"/>
      <c r="L50" s="61">
        <f>D50*H50</f>
        <v>2.59</v>
      </c>
      <c r="M50" s="13"/>
    </row>
    <row r="51" spans="1:15" x14ac:dyDescent="0.25">
      <c r="A51" s="15"/>
      <c r="B51" s="109" t="s">
        <v>47</v>
      </c>
      <c r="C51" s="110"/>
      <c r="D51" s="88">
        <v>1</v>
      </c>
      <c r="E51" s="110"/>
      <c r="F51" s="2" t="s">
        <v>49</v>
      </c>
      <c r="G51" s="98"/>
      <c r="H51" s="96">
        <v>13.57</v>
      </c>
      <c r="I51" s="110"/>
      <c r="J51" s="79">
        <f t="shared" si="0"/>
        <v>7463.5</v>
      </c>
      <c r="K51" s="12"/>
      <c r="L51" s="61">
        <f>D51*H51</f>
        <v>13.57</v>
      </c>
      <c r="M51" s="13"/>
    </row>
    <row r="52" spans="1:15" ht="7.5" customHeight="1" x14ac:dyDescent="0.25">
      <c r="A52" s="15"/>
      <c r="B52" s="32"/>
      <c r="C52" s="110"/>
      <c r="D52" s="101"/>
      <c r="E52" s="98"/>
      <c r="F52" s="102"/>
      <c r="G52" s="98"/>
      <c r="H52" s="89"/>
      <c r="I52" s="110"/>
      <c r="J52" s="58"/>
      <c r="K52" s="12"/>
      <c r="L52" s="62"/>
      <c r="M52" s="13"/>
    </row>
    <row r="53" spans="1:15" x14ac:dyDescent="0.25">
      <c r="A53" s="15"/>
      <c r="B53" s="16" t="s">
        <v>19</v>
      </c>
      <c r="C53" s="110"/>
      <c r="D53" s="103"/>
      <c r="E53" s="98"/>
      <c r="F53" s="104"/>
      <c r="G53" s="98"/>
      <c r="H53" s="90"/>
      <c r="I53" s="110"/>
      <c r="J53" s="76">
        <f t="shared" si="0"/>
        <v>30550.3</v>
      </c>
      <c r="K53" s="43"/>
      <c r="L53" s="78">
        <f>SUM(L54:L56)</f>
        <v>55.545999999999999</v>
      </c>
      <c r="M53" s="13"/>
    </row>
    <row r="54" spans="1:15" x14ac:dyDescent="0.25">
      <c r="A54" s="15"/>
      <c r="B54" s="109" t="s">
        <v>50</v>
      </c>
      <c r="C54" s="110"/>
      <c r="D54" s="88">
        <v>1.64</v>
      </c>
      <c r="E54" s="110"/>
      <c r="F54" s="2" t="s">
        <v>51</v>
      </c>
      <c r="G54" s="110"/>
      <c r="H54" s="96">
        <v>19.7</v>
      </c>
      <c r="I54" s="110"/>
      <c r="J54" s="79">
        <f t="shared" si="0"/>
        <v>17769.400000000001</v>
      </c>
      <c r="K54" s="12"/>
      <c r="L54" s="61">
        <f>D54*H54</f>
        <v>32.308</v>
      </c>
      <c r="M54" s="13"/>
    </row>
    <row r="55" spans="1:15" x14ac:dyDescent="0.25">
      <c r="A55" s="15"/>
      <c r="B55" s="109" t="s">
        <v>91</v>
      </c>
      <c r="C55" s="110"/>
      <c r="D55" s="88">
        <v>0.88</v>
      </c>
      <c r="E55" s="110"/>
      <c r="F55" s="2" t="s">
        <v>51</v>
      </c>
      <c r="G55" s="110"/>
      <c r="H55" s="96">
        <v>19.7</v>
      </c>
      <c r="I55" s="110"/>
      <c r="J55" s="79">
        <f t="shared" si="0"/>
        <v>9534.7999999999993</v>
      </c>
      <c r="K55" s="12"/>
      <c r="L55" s="61">
        <f>D55*H55</f>
        <v>17.335999999999999</v>
      </c>
      <c r="M55" s="13"/>
    </row>
    <row r="56" spans="1:15" x14ac:dyDescent="0.25">
      <c r="A56" s="15"/>
      <c r="B56" s="109" t="s">
        <v>66</v>
      </c>
      <c r="C56" s="110"/>
      <c r="D56" s="88">
        <v>0.52</v>
      </c>
      <c r="E56" s="110"/>
      <c r="F56" s="2" t="s">
        <v>51</v>
      </c>
      <c r="G56" s="110"/>
      <c r="H56" s="88">
        <v>11.35</v>
      </c>
      <c r="I56" s="110"/>
      <c r="J56" s="79">
        <f t="shared" si="0"/>
        <v>3246.1</v>
      </c>
      <c r="K56" s="12"/>
      <c r="L56" s="61">
        <f>D56*H56</f>
        <v>5.9020000000000001</v>
      </c>
      <c r="M56" s="13"/>
    </row>
    <row r="57" spans="1:15" ht="7.5" customHeight="1" x14ac:dyDescent="0.25">
      <c r="A57" s="15"/>
      <c r="B57" s="32"/>
      <c r="C57" s="110"/>
      <c r="D57" s="101"/>
      <c r="E57" s="98"/>
      <c r="F57" s="102"/>
      <c r="G57" s="98"/>
      <c r="H57" s="89"/>
      <c r="I57" s="110"/>
      <c r="J57" s="58"/>
      <c r="K57" s="12"/>
      <c r="L57" s="62"/>
      <c r="M57" s="13"/>
    </row>
    <row r="58" spans="1:15" x14ac:dyDescent="0.25">
      <c r="A58" s="15"/>
      <c r="B58" s="16" t="s">
        <v>18</v>
      </c>
      <c r="C58" s="110"/>
      <c r="D58" s="103"/>
      <c r="E58" s="98"/>
      <c r="F58" s="104"/>
      <c r="G58" s="98"/>
      <c r="H58" s="90"/>
      <c r="I58" s="110"/>
      <c r="J58" s="76">
        <f t="shared" si="0"/>
        <v>8250</v>
      </c>
      <c r="K58" s="43"/>
      <c r="L58" s="78">
        <f>SUM(L59:L61)</f>
        <v>15</v>
      </c>
      <c r="M58" s="13"/>
    </row>
    <row r="59" spans="1:15" x14ac:dyDescent="0.25">
      <c r="A59" s="15"/>
      <c r="B59" s="109" t="s">
        <v>58</v>
      </c>
      <c r="C59" s="110"/>
      <c r="D59" s="88">
        <v>1</v>
      </c>
      <c r="E59" s="110"/>
      <c r="F59" s="2" t="s">
        <v>42</v>
      </c>
      <c r="G59" s="98"/>
      <c r="H59" s="96">
        <v>15</v>
      </c>
      <c r="I59" s="110"/>
      <c r="J59" s="79">
        <f t="shared" si="0"/>
        <v>8250</v>
      </c>
      <c r="K59" s="12"/>
      <c r="L59" s="61">
        <f>D59*H59</f>
        <v>15</v>
      </c>
      <c r="M59" s="13"/>
    </row>
    <row r="60" spans="1:15" x14ac:dyDescent="0.25">
      <c r="A60" s="15"/>
      <c r="B60" s="109"/>
      <c r="C60" s="110"/>
      <c r="D60" s="100"/>
      <c r="E60" s="98"/>
      <c r="F60" s="99"/>
      <c r="G60" s="98"/>
      <c r="H60" s="88"/>
      <c r="I60" s="110"/>
      <c r="J60" s="79">
        <f t="shared" si="0"/>
        <v>0</v>
      </c>
      <c r="K60" s="12"/>
      <c r="L60" s="61">
        <f>D60*H60</f>
        <v>0</v>
      </c>
      <c r="M60" s="13"/>
    </row>
    <row r="61" spans="1:15" x14ac:dyDescent="0.25">
      <c r="A61" s="15"/>
      <c r="B61" s="109"/>
      <c r="C61" s="110"/>
      <c r="D61" s="100"/>
      <c r="E61" s="98"/>
      <c r="F61" s="99"/>
      <c r="G61" s="98"/>
      <c r="H61" s="88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ht="7.5" customHeight="1" x14ac:dyDescent="0.25">
      <c r="A62" s="15"/>
      <c r="B62" s="110"/>
      <c r="C62" s="110"/>
      <c r="D62" s="110"/>
      <c r="E62" s="110"/>
      <c r="F62" s="25"/>
      <c r="G62" s="110"/>
      <c r="H62" s="31"/>
      <c r="I62" s="110"/>
      <c r="J62" s="79"/>
      <c r="K62" s="12"/>
      <c r="L62" s="62"/>
      <c r="M62" s="13"/>
    </row>
    <row r="63" spans="1:15" x14ac:dyDescent="0.25">
      <c r="A63" s="15"/>
      <c r="B63" s="86" t="s">
        <v>74</v>
      </c>
      <c r="C63" s="87"/>
      <c r="D63" s="97">
        <v>6.25E-2</v>
      </c>
      <c r="E63" s="110"/>
      <c r="F63" s="25"/>
      <c r="G63" s="110"/>
      <c r="H63" s="131"/>
      <c r="I63" s="110"/>
      <c r="J63" s="94">
        <f t="shared" si="0"/>
        <v>5065.5000000000009</v>
      </c>
      <c r="K63" s="12"/>
      <c r="L63" s="92">
        <v>9.2100000000000009</v>
      </c>
      <c r="M63" s="13"/>
      <c r="O63" s="95"/>
    </row>
    <row r="64" spans="1:15" ht="7.5" customHeight="1" x14ac:dyDescent="0.25">
      <c r="A64" s="15"/>
      <c r="B64" s="110"/>
      <c r="C64" s="110"/>
      <c r="D64" s="110"/>
      <c r="E64" s="110"/>
      <c r="F64" s="25"/>
      <c r="G64" s="110"/>
      <c r="H64" s="131"/>
      <c r="I64" s="110"/>
      <c r="J64" s="58"/>
      <c r="K64" s="12"/>
      <c r="L64" s="62"/>
      <c r="M64" s="13"/>
    </row>
    <row r="65" spans="1:13" x14ac:dyDescent="0.25">
      <c r="A65" s="15"/>
      <c r="B65" s="16" t="s">
        <v>17</v>
      </c>
      <c r="C65" s="110"/>
      <c r="D65" s="110"/>
      <c r="E65" s="110"/>
      <c r="F65" s="25"/>
      <c r="G65" s="110"/>
      <c r="H65" s="131"/>
      <c r="I65" s="110"/>
      <c r="J65" s="73">
        <f t="shared" si="0"/>
        <v>203762.34999999998</v>
      </c>
      <c r="K65" s="43"/>
      <c r="L65" s="63">
        <f>L14+L18+L27+L35+L46+L53+L58+L63+L41</f>
        <v>370.47699999999998</v>
      </c>
      <c r="M65" s="13"/>
    </row>
    <row r="66" spans="1:13" x14ac:dyDescent="0.25">
      <c r="A66" s="15"/>
      <c r="B66" s="16" t="s">
        <v>16</v>
      </c>
      <c r="C66" s="110"/>
      <c r="D66" s="110"/>
      <c r="E66" s="110"/>
      <c r="F66" s="25"/>
      <c r="G66" s="110"/>
      <c r="H66" s="131"/>
      <c r="I66" s="110"/>
      <c r="J66" s="73">
        <f t="shared" si="0"/>
        <v>1771.8465217391304</v>
      </c>
      <c r="K66" s="43"/>
      <c r="L66" s="64">
        <f>L65/D7</f>
        <v>3.2215391304347825</v>
      </c>
      <c r="M66" s="13"/>
    </row>
    <row r="67" spans="1:13" ht="7.5" customHeight="1" x14ac:dyDescent="0.25">
      <c r="A67" s="15"/>
      <c r="B67" s="110"/>
      <c r="C67" s="110"/>
      <c r="D67" s="110"/>
      <c r="E67" s="110"/>
      <c r="F67" s="25"/>
      <c r="G67" s="110"/>
      <c r="H67" s="131"/>
      <c r="I67" s="110"/>
      <c r="J67" s="72"/>
      <c r="K67" s="12"/>
      <c r="L67" s="62"/>
      <c r="M67" s="13"/>
    </row>
    <row r="68" spans="1:13" ht="18.75" thickBot="1" x14ac:dyDescent="0.3">
      <c r="A68" s="15"/>
      <c r="B68" s="16" t="s">
        <v>59</v>
      </c>
      <c r="C68" s="16"/>
      <c r="D68" s="16"/>
      <c r="E68" s="16"/>
      <c r="F68" s="36"/>
      <c r="G68" s="16"/>
      <c r="H68" s="16"/>
      <c r="I68" s="16"/>
      <c r="J68" s="74">
        <f t="shared" si="0"/>
        <v>30262.650000000012</v>
      </c>
      <c r="K68" s="43"/>
      <c r="L68" s="65">
        <f>L10-L65</f>
        <v>55.023000000000025</v>
      </c>
      <c r="M68" s="13"/>
    </row>
    <row r="69" spans="1:13" ht="7.5" customHeight="1" thickTop="1" x14ac:dyDescent="0.25">
      <c r="A69" s="15"/>
      <c r="B69" s="110"/>
      <c r="C69" s="110"/>
      <c r="D69" s="110"/>
      <c r="E69" s="110"/>
      <c r="F69" s="25"/>
      <c r="G69" s="110"/>
      <c r="H69" s="131"/>
      <c r="I69" s="110"/>
      <c r="J69" s="58"/>
      <c r="K69" s="12"/>
      <c r="L69" s="62"/>
      <c r="M69" s="13"/>
    </row>
    <row r="70" spans="1:13" x14ac:dyDescent="0.25">
      <c r="A70" s="15"/>
      <c r="B70" s="21" t="s">
        <v>15</v>
      </c>
      <c r="C70" s="110"/>
      <c r="D70" s="110"/>
      <c r="E70" s="110"/>
      <c r="F70" s="25"/>
      <c r="G70" s="110"/>
      <c r="H70" s="131"/>
      <c r="I70" s="110"/>
      <c r="J70" s="58"/>
      <c r="K70" s="12"/>
      <c r="L70" s="66"/>
      <c r="M70" s="13"/>
    </row>
    <row r="71" spans="1:13" ht="18" customHeight="1" x14ac:dyDescent="0.25">
      <c r="A71" s="15"/>
      <c r="B71" s="139" t="s">
        <v>52</v>
      </c>
      <c r="C71" s="139"/>
      <c r="D71" s="139"/>
      <c r="E71" s="140"/>
      <c r="F71" s="140"/>
      <c r="G71" s="140"/>
      <c r="H71" s="140"/>
      <c r="I71" s="140"/>
      <c r="J71" s="93">
        <f>L71*$L$1</f>
        <v>5500</v>
      </c>
      <c r="K71" s="12"/>
      <c r="L71" s="91">
        <v>10</v>
      </c>
      <c r="M71" s="13"/>
    </row>
    <row r="72" spans="1:13" ht="18" customHeight="1" x14ac:dyDescent="0.25">
      <c r="A72" s="15"/>
      <c r="B72" s="143" t="s">
        <v>53</v>
      </c>
      <c r="C72" s="143"/>
      <c r="D72" s="143"/>
      <c r="E72" s="140"/>
      <c r="F72" s="140"/>
      <c r="G72" s="140"/>
      <c r="H72" s="140"/>
      <c r="I72" s="140"/>
      <c r="J72" s="93">
        <f t="shared" ref="J72:J77" si="4">L72*$L$1</f>
        <v>137500</v>
      </c>
      <c r="K72" s="12"/>
      <c r="L72" s="91">
        <v>250</v>
      </c>
      <c r="M72" s="13"/>
    </row>
    <row r="73" spans="1:13" ht="18" customHeight="1" x14ac:dyDescent="0.25">
      <c r="A73" s="15"/>
      <c r="B73" s="143" t="s">
        <v>54</v>
      </c>
      <c r="C73" s="143"/>
      <c r="D73" s="143"/>
      <c r="E73" s="140"/>
      <c r="F73" s="140"/>
      <c r="G73" s="140"/>
      <c r="H73" s="140"/>
      <c r="I73" s="140"/>
      <c r="J73" s="93">
        <f t="shared" si="4"/>
        <v>19800</v>
      </c>
      <c r="K73" s="12"/>
      <c r="L73" s="91">
        <v>36</v>
      </c>
      <c r="M73" s="13"/>
    </row>
    <row r="74" spans="1:13" ht="18" customHeight="1" x14ac:dyDescent="0.25">
      <c r="A74" s="15"/>
      <c r="B74" s="139" t="s">
        <v>55</v>
      </c>
      <c r="C74" s="139"/>
      <c r="D74" s="139"/>
      <c r="E74" s="140"/>
      <c r="F74" s="140"/>
      <c r="G74" s="140"/>
      <c r="H74" s="140"/>
      <c r="I74" s="140"/>
      <c r="J74" s="93">
        <f t="shared" si="4"/>
        <v>0</v>
      </c>
      <c r="K74" s="12"/>
      <c r="L74" s="105"/>
      <c r="M74" s="13"/>
    </row>
    <row r="75" spans="1:13" ht="18" customHeight="1" x14ac:dyDescent="0.25">
      <c r="A75" s="15"/>
      <c r="B75" s="139" t="s">
        <v>56</v>
      </c>
      <c r="C75" s="139"/>
      <c r="D75" s="139"/>
      <c r="E75" s="140"/>
      <c r="F75" s="140"/>
      <c r="G75" s="140"/>
      <c r="H75" s="140"/>
      <c r="I75" s="140"/>
      <c r="J75" s="93">
        <f t="shared" si="4"/>
        <v>858</v>
      </c>
      <c r="K75" s="12"/>
      <c r="L75" s="91">
        <v>1.56</v>
      </c>
      <c r="M75" s="13"/>
    </row>
    <row r="76" spans="1:13" ht="18" customHeight="1" x14ac:dyDescent="0.25">
      <c r="A76" s="15"/>
      <c r="B76" s="139" t="s">
        <v>57</v>
      </c>
      <c r="C76" s="139"/>
      <c r="D76" s="139"/>
      <c r="E76" s="140"/>
      <c r="F76" s="140"/>
      <c r="G76" s="140"/>
      <c r="H76" s="140"/>
      <c r="I76" s="140"/>
      <c r="J76" s="93">
        <f t="shared" si="4"/>
        <v>0</v>
      </c>
      <c r="K76" s="12"/>
      <c r="L76" s="105"/>
      <c r="M76" s="13"/>
    </row>
    <row r="77" spans="1:13" ht="18" customHeight="1" x14ac:dyDescent="0.25">
      <c r="A77" s="15"/>
      <c r="B77" s="139" t="s">
        <v>61</v>
      </c>
      <c r="C77" s="139"/>
      <c r="D77" s="139"/>
      <c r="E77" s="140"/>
      <c r="F77" s="140"/>
      <c r="G77" s="140"/>
      <c r="H77" s="140"/>
      <c r="I77" s="140"/>
      <c r="J77" s="93">
        <f t="shared" si="4"/>
        <v>32537.999999999996</v>
      </c>
      <c r="K77" s="12"/>
      <c r="L77" s="91">
        <v>59.16</v>
      </c>
      <c r="M77" s="13"/>
    </row>
    <row r="78" spans="1:13" ht="7.5" customHeight="1" x14ac:dyDescent="0.25">
      <c r="A78" s="15"/>
      <c r="B78" s="110"/>
      <c r="C78" s="110"/>
      <c r="D78" s="110"/>
      <c r="E78" s="110"/>
      <c r="F78" s="25"/>
      <c r="G78" s="110"/>
      <c r="H78" s="131"/>
      <c r="I78" s="110"/>
      <c r="J78" s="58"/>
      <c r="K78" s="12"/>
      <c r="L78" s="62"/>
      <c r="M78" s="13"/>
    </row>
    <row r="79" spans="1:13" x14ac:dyDescent="0.25">
      <c r="A79" s="15"/>
      <c r="B79" s="16" t="s">
        <v>14</v>
      </c>
      <c r="C79" s="110"/>
      <c r="D79" s="110"/>
      <c r="E79" s="110"/>
      <c r="F79" s="25"/>
      <c r="G79" s="110"/>
      <c r="H79" s="131"/>
      <c r="I79" s="110"/>
      <c r="J79" s="73">
        <f t="shared" ref="J79:J85" si="5">L79*$L$1</f>
        <v>196196.00000000003</v>
      </c>
      <c r="K79" s="43"/>
      <c r="L79" s="63">
        <f>SUM(L70:L77)</f>
        <v>356.72</v>
      </c>
      <c r="M79" s="13"/>
    </row>
    <row r="80" spans="1:13" x14ac:dyDescent="0.25">
      <c r="A80" s="15"/>
      <c r="B80" s="16" t="s">
        <v>13</v>
      </c>
      <c r="C80" s="110"/>
      <c r="D80" s="110"/>
      <c r="E80" s="110"/>
      <c r="F80" s="25"/>
      <c r="G80" s="110"/>
      <c r="H80" s="131"/>
      <c r="I80" s="110"/>
      <c r="J80" s="73">
        <f t="shared" si="5"/>
        <v>1706.0521739130436</v>
      </c>
      <c r="K80" s="43"/>
      <c r="L80" s="64">
        <f>L79/D7</f>
        <v>3.1019130434782611</v>
      </c>
      <c r="M80" s="13"/>
    </row>
    <row r="81" spans="1:26" x14ac:dyDescent="0.25">
      <c r="A81" s="15"/>
      <c r="B81" s="110"/>
      <c r="C81" s="110"/>
      <c r="D81" s="110"/>
      <c r="E81" s="110"/>
      <c r="F81" s="25"/>
      <c r="G81" s="110"/>
      <c r="H81" s="131"/>
      <c r="I81" s="110"/>
      <c r="J81" s="58"/>
      <c r="K81" s="12"/>
      <c r="L81" s="62"/>
      <c r="M81" s="13"/>
    </row>
    <row r="82" spans="1:26" x14ac:dyDescent="0.25">
      <c r="A82" s="15"/>
      <c r="B82" s="16" t="s">
        <v>12</v>
      </c>
      <c r="C82" s="110"/>
      <c r="D82" s="110"/>
      <c r="E82" s="110"/>
      <c r="F82" s="25"/>
      <c r="G82" s="110"/>
      <c r="H82" s="131"/>
      <c r="I82" s="110"/>
      <c r="J82" s="73">
        <f t="shared" si="5"/>
        <v>399958.35</v>
      </c>
      <c r="K82" s="43"/>
      <c r="L82" s="63">
        <f>L65+L79</f>
        <v>727.197</v>
      </c>
      <c r="M82" s="13"/>
    </row>
    <row r="83" spans="1:26" x14ac:dyDescent="0.25">
      <c r="A83" s="15"/>
      <c r="B83" s="16" t="s">
        <v>11</v>
      </c>
      <c r="C83" s="110"/>
      <c r="D83" s="110"/>
      <c r="E83" s="110"/>
      <c r="F83" s="25"/>
      <c r="G83" s="110"/>
      <c r="H83" s="131"/>
      <c r="I83" s="110"/>
      <c r="J83" s="73">
        <f t="shared" si="5"/>
        <v>3477.898695652174</v>
      </c>
      <c r="K83" s="43"/>
      <c r="L83" s="64">
        <f>L82/D7</f>
        <v>6.3234521739130436</v>
      </c>
      <c r="M83" s="13"/>
    </row>
    <row r="84" spans="1:26" x14ac:dyDescent="0.25">
      <c r="A84" s="15"/>
      <c r="B84" s="110"/>
      <c r="C84" s="110"/>
      <c r="D84" s="110"/>
      <c r="E84" s="110"/>
      <c r="F84" s="25"/>
      <c r="G84" s="110"/>
      <c r="H84" s="131"/>
      <c r="I84" s="110"/>
      <c r="J84" s="72"/>
      <c r="K84" s="12"/>
      <c r="L84" s="62"/>
      <c r="M84" s="13"/>
    </row>
    <row r="85" spans="1:26" ht="18.75" thickBot="1" x14ac:dyDescent="0.3">
      <c r="A85" s="15"/>
      <c r="B85" s="16" t="s">
        <v>10</v>
      </c>
      <c r="C85" s="16"/>
      <c r="D85" s="16"/>
      <c r="E85" s="16"/>
      <c r="F85" s="36"/>
      <c r="G85" s="16"/>
      <c r="H85" s="16"/>
      <c r="I85" s="16"/>
      <c r="J85" s="74">
        <f t="shared" si="5"/>
        <v>-165933.35</v>
      </c>
      <c r="K85" s="43"/>
      <c r="L85" s="65">
        <f>L10-L82</f>
        <v>-301.697</v>
      </c>
      <c r="M85" s="13"/>
    </row>
    <row r="86" spans="1:26" ht="18.75" thickTop="1" x14ac:dyDescent="0.25">
      <c r="A86" s="15"/>
      <c r="B86" s="110"/>
      <c r="C86" s="110"/>
      <c r="D86" s="110"/>
      <c r="E86" s="110"/>
      <c r="F86" s="25"/>
      <c r="G86" s="110"/>
      <c r="H86" s="131"/>
      <c r="I86" s="110"/>
      <c r="J86" s="58"/>
      <c r="K86" s="12"/>
      <c r="L86" s="58"/>
      <c r="M86" s="13"/>
    </row>
    <row r="87" spans="1:26" x14ac:dyDescent="0.25">
      <c r="A87" s="15"/>
      <c r="B87" s="110" t="s">
        <v>9</v>
      </c>
      <c r="C87" s="110"/>
      <c r="D87" s="110"/>
      <c r="E87" s="110"/>
      <c r="F87" s="25"/>
      <c r="G87" s="110"/>
      <c r="H87" s="131"/>
      <c r="I87" s="110"/>
      <c r="J87" s="67"/>
      <c r="K87" s="110"/>
      <c r="L87" s="67"/>
      <c r="M87" s="23"/>
    </row>
    <row r="88" spans="1:26" s="3" customFormat="1" x14ac:dyDescent="0.25">
      <c r="A88" s="29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x14ac:dyDescent="0.25">
      <c r="A93" s="15"/>
      <c r="B93" s="110"/>
      <c r="C93" s="110"/>
      <c r="D93" s="110"/>
      <c r="E93" s="110"/>
      <c r="F93" s="25"/>
      <c r="G93" s="110"/>
      <c r="H93" s="131"/>
      <c r="I93" s="110"/>
      <c r="J93" s="67"/>
      <c r="K93" s="110"/>
      <c r="L93" s="67"/>
      <c r="M93" s="23"/>
    </row>
    <row r="94" spans="1:26" x14ac:dyDescent="0.25">
      <c r="A94" s="15"/>
      <c r="B94" s="21" t="s">
        <v>8</v>
      </c>
      <c r="C94" s="110"/>
      <c r="D94" s="22" t="s">
        <v>7</v>
      </c>
      <c r="E94" s="110"/>
      <c r="F94" s="25" t="s">
        <v>6</v>
      </c>
      <c r="G94" s="110"/>
      <c r="H94" s="22" t="s">
        <v>5</v>
      </c>
      <c r="I94" s="110"/>
      <c r="J94" s="67"/>
      <c r="K94" s="110"/>
      <c r="L94" s="67"/>
      <c r="M94" s="23"/>
    </row>
    <row r="95" spans="1:26" x14ac:dyDescent="0.25">
      <c r="A95" s="15"/>
      <c r="B95" s="110"/>
      <c r="C95" s="110"/>
      <c r="D95" s="9">
        <v>0.1</v>
      </c>
      <c r="E95" s="110"/>
      <c r="F95" s="25"/>
      <c r="G95" s="110"/>
      <c r="H95" s="9">
        <v>0.1</v>
      </c>
      <c r="I95" s="110"/>
      <c r="J95" s="67"/>
      <c r="K95" s="110"/>
      <c r="L95" s="67"/>
      <c r="M95" s="23"/>
    </row>
    <row r="96" spans="1:26" x14ac:dyDescent="0.25">
      <c r="A96" s="15"/>
      <c r="B96" s="110"/>
      <c r="C96" s="110"/>
      <c r="D96" s="52"/>
      <c r="E96" s="16"/>
      <c r="F96" s="35" t="s">
        <v>3</v>
      </c>
      <c r="G96" s="16"/>
      <c r="H96" s="52"/>
      <c r="I96" s="110"/>
      <c r="J96" s="67"/>
      <c r="K96" s="110"/>
      <c r="L96" s="67"/>
      <c r="M96" s="23"/>
    </row>
    <row r="97" spans="1:13" x14ac:dyDescent="0.25">
      <c r="A97" s="15"/>
      <c r="B97" s="24" t="s">
        <v>4</v>
      </c>
      <c r="C97" s="110"/>
      <c r="D97" s="52">
        <f>F97*(1-D95)</f>
        <v>103.5</v>
      </c>
      <c r="E97" s="16"/>
      <c r="F97" s="36">
        <f>D7</f>
        <v>115</v>
      </c>
      <c r="G97" s="16"/>
      <c r="H97" s="35">
        <f>F97*(1+H95)</f>
        <v>126.50000000000001</v>
      </c>
      <c r="I97" s="110"/>
      <c r="J97" s="67"/>
      <c r="K97" s="110"/>
      <c r="L97" s="67"/>
      <c r="M97" s="23"/>
    </row>
    <row r="98" spans="1:13" ht="4.5" customHeight="1" x14ac:dyDescent="0.25">
      <c r="A98" s="15"/>
      <c r="B98" s="110"/>
      <c r="C98" s="110"/>
      <c r="D98" s="110"/>
      <c r="E98" s="110"/>
      <c r="F98" s="25"/>
      <c r="G98" s="110"/>
      <c r="H98" s="131"/>
      <c r="I98" s="110"/>
      <c r="J98" s="67"/>
      <c r="K98" s="110"/>
      <c r="L98" s="67"/>
      <c r="M98" s="23"/>
    </row>
    <row r="99" spans="1:13" x14ac:dyDescent="0.25">
      <c r="A99" s="15"/>
      <c r="B99" s="110" t="s">
        <v>2</v>
      </c>
      <c r="C99" s="110"/>
      <c r="D99" s="26">
        <f>$L$65/D97</f>
        <v>3.5794879227053138</v>
      </c>
      <c r="E99" s="110"/>
      <c r="F99" s="26">
        <f>$L$65/F97</f>
        <v>3.2215391304347825</v>
      </c>
      <c r="G99" s="110"/>
      <c r="H99" s="26">
        <f>$L$65/H97</f>
        <v>2.9286719367588927</v>
      </c>
      <c r="I99" s="110"/>
      <c r="J99" s="67"/>
      <c r="K99" s="110"/>
      <c r="L99" s="67"/>
      <c r="M99" s="23"/>
    </row>
    <row r="100" spans="1:13" ht="4.5" customHeight="1" x14ac:dyDescent="0.25">
      <c r="A100" s="15"/>
      <c r="B100" s="110"/>
      <c r="C100" s="110"/>
      <c r="D100" s="110"/>
      <c r="E100" s="110"/>
      <c r="F100" s="25"/>
      <c r="G100" s="110"/>
      <c r="H100" s="131"/>
      <c r="I100" s="110"/>
      <c r="J100" s="67"/>
      <c r="K100" s="110"/>
      <c r="L100" s="67"/>
      <c r="M100" s="23"/>
    </row>
    <row r="101" spans="1:13" x14ac:dyDescent="0.25">
      <c r="A101" s="15"/>
      <c r="B101" s="110" t="s">
        <v>1</v>
      </c>
      <c r="C101" s="110"/>
      <c r="D101" s="26">
        <f>$L$79/D97</f>
        <v>3.4465700483091788</v>
      </c>
      <c r="E101" s="110"/>
      <c r="F101" s="26">
        <f>$L$79/F97</f>
        <v>3.1019130434782611</v>
      </c>
      <c r="G101" s="110"/>
      <c r="H101" s="26">
        <f>$L$79/H97</f>
        <v>2.8199209486166006</v>
      </c>
      <c r="I101" s="110"/>
      <c r="J101" s="67"/>
      <c r="K101" s="110"/>
      <c r="L101" s="67"/>
      <c r="M101" s="23"/>
    </row>
    <row r="102" spans="1:13" ht="3.75" customHeight="1" x14ac:dyDescent="0.25">
      <c r="A102" s="15"/>
      <c r="B102" s="110"/>
      <c r="C102" s="110"/>
      <c r="D102" s="110"/>
      <c r="E102" s="110"/>
      <c r="F102" s="25"/>
      <c r="G102" s="110"/>
      <c r="H102" s="131"/>
      <c r="I102" s="110"/>
      <c r="J102" s="67"/>
      <c r="K102" s="110"/>
      <c r="L102" s="67"/>
      <c r="M102" s="23"/>
    </row>
    <row r="103" spans="1:13" x14ac:dyDescent="0.25">
      <c r="A103" s="15"/>
      <c r="B103" s="110" t="s">
        <v>0</v>
      </c>
      <c r="C103" s="110"/>
      <c r="D103" s="26">
        <f>$L$82/D97</f>
        <v>7.0260579710144926</v>
      </c>
      <c r="E103" s="110"/>
      <c r="F103" s="26">
        <f>$L$82/F97</f>
        <v>6.3234521739130436</v>
      </c>
      <c r="G103" s="110"/>
      <c r="H103" s="26">
        <f>$L$82/H97</f>
        <v>5.7485928853754933</v>
      </c>
      <c r="I103" s="110"/>
      <c r="J103" s="67"/>
      <c r="K103" s="110"/>
      <c r="L103" s="67"/>
      <c r="M103" s="23"/>
    </row>
    <row r="104" spans="1:13" ht="5.25" customHeight="1" x14ac:dyDescent="0.25">
      <c r="A104" s="15"/>
      <c r="B104" s="110"/>
      <c r="C104" s="110"/>
      <c r="D104" s="110"/>
      <c r="E104" s="110"/>
      <c r="F104" s="25"/>
      <c r="G104" s="110"/>
      <c r="H104" s="131"/>
      <c r="I104" s="110"/>
      <c r="J104" s="67"/>
      <c r="K104" s="110"/>
      <c r="L104" s="67"/>
      <c r="M104" s="23"/>
    </row>
    <row r="105" spans="1:13" x14ac:dyDescent="0.25">
      <c r="A105" s="15"/>
      <c r="B105" s="110"/>
      <c r="C105" s="110"/>
      <c r="D105" s="110"/>
      <c r="E105" s="110"/>
      <c r="F105" s="25"/>
      <c r="G105" s="110"/>
      <c r="H105" s="131"/>
      <c r="I105" s="110"/>
      <c r="J105" s="67"/>
      <c r="K105" s="110"/>
      <c r="L105" s="67"/>
      <c r="M105" s="23"/>
    </row>
    <row r="106" spans="1:13" x14ac:dyDescent="0.25">
      <c r="A106" s="15"/>
      <c r="B106" s="110"/>
      <c r="C106" s="110"/>
      <c r="D106" s="16"/>
      <c r="E106" s="16"/>
      <c r="F106" s="36" t="s">
        <v>4</v>
      </c>
      <c r="G106" s="16"/>
      <c r="H106" s="16"/>
      <c r="I106" s="110"/>
      <c r="J106" s="67"/>
      <c r="K106" s="110"/>
      <c r="L106" s="67"/>
      <c r="M106" s="23"/>
    </row>
    <row r="107" spans="1:13" x14ac:dyDescent="0.25">
      <c r="A107" s="15"/>
      <c r="B107" s="24" t="s">
        <v>3</v>
      </c>
      <c r="C107" s="110"/>
      <c r="D107" s="20">
        <f>F107*(1-D95)</f>
        <v>3.33</v>
      </c>
      <c r="E107" s="16"/>
      <c r="F107" s="53">
        <f>H7</f>
        <v>3.7</v>
      </c>
      <c r="G107" s="16"/>
      <c r="H107" s="20">
        <f>F107*(1+H95)</f>
        <v>4.07</v>
      </c>
      <c r="I107" s="110"/>
      <c r="J107" s="67"/>
      <c r="K107" s="110"/>
      <c r="L107" s="67"/>
      <c r="M107" s="23"/>
    </row>
    <row r="108" spans="1:13" ht="4.5" customHeight="1" x14ac:dyDescent="0.25">
      <c r="A108" s="15"/>
      <c r="B108" s="110"/>
      <c r="C108" s="110"/>
      <c r="D108" s="110"/>
      <c r="E108" s="110"/>
      <c r="F108" s="25"/>
      <c r="G108" s="110"/>
      <c r="H108" s="131"/>
      <c r="I108" s="110"/>
      <c r="J108" s="67"/>
      <c r="K108" s="110"/>
      <c r="L108" s="67"/>
      <c r="M108" s="23"/>
    </row>
    <row r="109" spans="1:13" x14ac:dyDescent="0.25">
      <c r="A109" s="15"/>
      <c r="B109" s="110" t="s">
        <v>2</v>
      </c>
      <c r="C109" s="110"/>
      <c r="D109" s="27">
        <f>$L$65/D107</f>
        <v>111.25435435435435</v>
      </c>
      <c r="E109" s="110"/>
      <c r="F109" s="27">
        <f>$L$65/F107</f>
        <v>100.12891891891891</v>
      </c>
      <c r="G109" s="110"/>
      <c r="H109" s="27">
        <f>$L$65/H107</f>
        <v>91.02628992628992</v>
      </c>
      <c r="I109" s="110"/>
      <c r="J109" s="67"/>
      <c r="K109" s="110"/>
      <c r="L109" s="67"/>
      <c r="M109" s="23"/>
    </row>
    <row r="110" spans="1:13" ht="3" customHeight="1" x14ac:dyDescent="0.25">
      <c r="A110" s="15"/>
      <c r="B110" s="110"/>
      <c r="C110" s="110"/>
      <c r="D110" s="110"/>
      <c r="E110" s="110"/>
      <c r="F110" s="25"/>
      <c r="G110" s="110"/>
      <c r="H110" s="131"/>
      <c r="I110" s="110"/>
      <c r="J110" s="67"/>
      <c r="K110" s="110"/>
      <c r="L110" s="67"/>
      <c r="M110" s="23"/>
    </row>
    <row r="111" spans="1:13" x14ac:dyDescent="0.25">
      <c r="A111" s="15"/>
      <c r="B111" s="110" t="s">
        <v>1</v>
      </c>
      <c r="C111" s="110"/>
      <c r="D111" s="27">
        <f>$L$79/D107</f>
        <v>107.12312312312312</v>
      </c>
      <c r="E111" s="110"/>
      <c r="F111" s="27">
        <f>$L$79/F107</f>
        <v>96.410810810810815</v>
      </c>
      <c r="G111" s="110"/>
      <c r="H111" s="27">
        <f>$L$79/H107</f>
        <v>87.646191646191653</v>
      </c>
      <c r="I111" s="110"/>
      <c r="J111" s="67"/>
      <c r="K111" s="110"/>
      <c r="L111" s="67"/>
      <c r="M111" s="23"/>
    </row>
    <row r="112" spans="1:13" ht="3.75" customHeight="1" x14ac:dyDescent="0.25">
      <c r="A112" s="15"/>
      <c r="B112" s="110"/>
      <c r="C112" s="110"/>
      <c r="D112" s="110"/>
      <c r="E112" s="110"/>
      <c r="F112" s="25"/>
      <c r="G112" s="110"/>
      <c r="H112" s="131"/>
      <c r="I112" s="110"/>
      <c r="J112" s="67"/>
      <c r="K112" s="110"/>
      <c r="L112" s="67"/>
      <c r="M112" s="23"/>
    </row>
    <row r="113" spans="1:13" x14ac:dyDescent="0.25">
      <c r="A113" s="15"/>
      <c r="B113" s="110" t="s">
        <v>0</v>
      </c>
      <c r="C113" s="110"/>
      <c r="D113" s="27">
        <f>$L$82/D107</f>
        <v>218.37747747747747</v>
      </c>
      <c r="E113" s="110"/>
      <c r="F113" s="27">
        <f>$L$82/F107</f>
        <v>196.53972972972971</v>
      </c>
      <c r="G113" s="110"/>
      <c r="H113" s="27">
        <f>$L$82/H107</f>
        <v>178.67248157248156</v>
      </c>
      <c r="I113" s="110"/>
      <c r="J113" s="67"/>
      <c r="K113" s="110"/>
      <c r="L113" s="67"/>
      <c r="M113" s="23"/>
    </row>
    <row r="114" spans="1:13" ht="5.25" customHeight="1" thickBot="1" x14ac:dyDescent="0.3">
      <c r="A114" s="19"/>
      <c r="B114" s="14"/>
      <c r="C114" s="14"/>
      <c r="D114" s="14"/>
      <c r="E114" s="14"/>
      <c r="F114" s="47"/>
      <c r="G114" s="14"/>
      <c r="H114" s="14"/>
      <c r="I114" s="14"/>
      <c r="J114" s="68"/>
      <c r="K114" s="14"/>
      <c r="L114" s="68"/>
      <c r="M114" s="48"/>
    </row>
    <row r="115" spans="1:13" s="44" customFormat="1" x14ac:dyDescent="0.25">
      <c r="F115" s="46"/>
      <c r="J115" s="69"/>
      <c r="L115" s="69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</sheetData>
  <sheetProtection selectLockedCells="1"/>
  <mergeCells count="20">
    <mergeCell ref="B73:D73"/>
    <mergeCell ref="E73:I73"/>
    <mergeCell ref="A1:H1"/>
    <mergeCell ref="B71:D71"/>
    <mergeCell ref="E71:I71"/>
    <mergeCell ref="B72:D72"/>
    <mergeCell ref="E72:I72"/>
    <mergeCell ref="B74:D74"/>
    <mergeCell ref="E74:I74"/>
    <mergeCell ref="B75:D75"/>
    <mergeCell ref="E75:I75"/>
    <mergeCell ref="B76:D76"/>
    <mergeCell ref="E76:I76"/>
    <mergeCell ref="B92:L92"/>
    <mergeCell ref="B77:D77"/>
    <mergeCell ref="E77:I77"/>
    <mergeCell ref="B88:L88"/>
    <mergeCell ref="B89:L89"/>
    <mergeCell ref="B90:L90"/>
    <mergeCell ref="B91:L91"/>
  </mergeCells>
  <pageMargins left="1.1499999999999999" right="0.75" top="0.75" bottom="0.75" header="0.5" footer="0.5"/>
  <pageSetup scale="60" orientation="portrait" r:id="rId1"/>
  <headerFooter alignWithMargins="0"/>
  <ignoredErrors>
    <ignoredError sqref="J71:J7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9"/>
  <sheetViews>
    <sheetView zoomScaleNormal="100" workbookViewId="0">
      <selection activeCell="S6" sqref="S6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170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550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25">
      <c r="A7" s="15"/>
      <c r="B7" s="109" t="s">
        <v>100</v>
      </c>
      <c r="C7" s="110"/>
      <c r="D7" s="96">
        <v>110</v>
      </c>
      <c r="E7" s="110"/>
      <c r="F7" s="2" t="s">
        <v>37</v>
      </c>
      <c r="G7" s="98"/>
      <c r="H7" s="96">
        <v>4</v>
      </c>
      <c r="I7" s="110"/>
      <c r="J7" s="79">
        <f>L7*$L$1</f>
        <v>242000</v>
      </c>
      <c r="K7" s="12"/>
      <c r="L7" s="54">
        <f>D7*H7</f>
        <v>440</v>
      </c>
      <c r="M7" s="13"/>
      <c r="N7" s="45"/>
    </row>
    <row r="8" spans="1:16" x14ac:dyDescent="0.25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242000</v>
      </c>
      <c r="K10" s="43"/>
      <c r="L10" s="59">
        <f>SUM(L7:L9)</f>
        <v>440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25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11495</v>
      </c>
      <c r="K14" s="43"/>
      <c r="L14" s="77">
        <f>SUM(L15:L16)</f>
        <v>20.9</v>
      </c>
      <c r="M14" s="13"/>
    </row>
    <row r="15" spans="1:16" s="44" customFormat="1" x14ac:dyDescent="0.25">
      <c r="A15" s="15"/>
      <c r="B15" s="109" t="s">
        <v>101</v>
      </c>
      <c r="C15" s="110"/>
      <c r="D15" s="88">
        <v>110</v>
      </c>
      <c r="E15" s="110"/>
      <c r="F15" s="2" t="s">
        <v>38</v>
      </c>
      <c r="G15" s="98"/>
      <c r="H15" s="96">
        <v>0.19</v>
      </c>
      <c r="I15" s="110"/>
      <c r="J15" s="79">
        <f t="shared" si="0"/>
        <v>11495</v>
      </c>
      <c r="K15" s="12"/>
      <c r="L15" s="60">
        <f>D15*H15</f>
        <v>20.9</v>
      </c>
      <c r="M15" s="13"/>
    </row>
    <row r="16" spans="1:16" s="44" customFormat="1" x14ac:dyDescent="0.25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25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44605</v>
      </c>
      <c r="K18" s="43"/>
      <c r="L18" s="77">
        <f>SUM(L19:L25)</f>
        <v>81.099999999999994</v>
      </c>
      <c r="M18" s="13"/>
    </row>
    <row r="19" spans="1:13" x14ac:dyDescent="0.25">
      <c r="A19" s="15"/>
      <c r="B19" s="109" t="s">
        <v>39</v>
      </c>
      <c r="C19" s="110"/>
      <c r="D19" s="88">
        <v>110</v>
      </c>
      <c r="E19" s="110"/>
      <c r="F19" s="2" t="s">
        <v>38</v>
      </c>
      <c r="G19" s="110"/>
      <c r="H19" s="96">
        <v>0.4</v>
      </c>
      <c r="I19" s="110"/>
      <c r="J19" s="79">
        <f t="shared" si="0"/>
        <v>24200</v>
      </c>
      <c r="K19" s="12"/>
      <c r="L19" s="60">
        <f t="shared" ref="L19:L25" si="1">D19*H19</f>
        <v>44</v>
      </c>
      <c r="M19" s="13"/>
    </row>
    <row r="20" spans="1:13" x14ac:dyDescent="0.25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0.38</v>
      </c>
      <c r="I20" s="110"/>
      <c r="J20" s="79">
        <f t="shared" si="0"/>
        <v>9405</v>
      </c>
      <c r="K20" s="12"/>
      <c r="L20" s="60">
        <f t="shared" si="1"/>
        <v>17.100000000000001</v>
      </c>
      <c r="M20" s="13"/>
    </row>
    <row r="21" spans="1:13" x14ac:dyDescent="0.25">
      <c r="A21" s="15"/>
      <c r="B21" s="109" t="s">
        <v>62</v>
      </c>
      <c r="C21" s="110"/>
      <c r="D21" s="88">
        <v>40</v>
      </c>
      <c r="E21" s="110"/>
      <c r="F21" s="2" t="s">
        <v>38</v>
      </c>
      <c r="G21" s="110"/>
      <c r="H21" s="96">
        <v>0.5</v>
      </c>
      <c r="I21" s="110"/>
      <c r="J21" s="79">
        <f t="shared" si="0"/>
        <v>11000</v>
      </c>
      <c r="K21" s="12"/>
      <c r="L21" s="61">
        <f>D21*H21</f>
        <v>20</v>
      </c>
      <c r="M21" s="13"/>
    </row>
    <row r="22" spans="1:13" x14ac:dyDescent="0.25">
      <c r="A22" s="15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>D22*H22</f>
        <v>0</v>
      </c>
      <c r="M22" s="13"/>
    </row>
    <row r="23" spans="1:13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25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21296</v>
      </c>
      <c r="K27" s="43"/>
      <c r="L27" s="78">
        <f>SUM(L28:L33)</f>
        <v>38.72</v>
      </c>
      <c r="M27" s="13"/>
    </row>
    <row r="28" spans="1:13" x14ac:dyDescent="0.25">
      <c r="A28" s="15"/>
      <c r="B28" s="132" t="s">
        <v>167</v>
      </c>
      <c r="C28" s="131"/>
      <c r="D28" s="88">
        <v>12.8</v>
      </c>
      <c r="E28" s="131"/>
      <c r="F28" s="2" t="s">
        <v>64</v>
      </c>
      <c r="G28" s="131"/>
      <c r="H28" s="96">
        <v>1.1499999999999999</v>
      </c>
      <c r="I28" s="110"/>
      <c r="J28" s="79">
        <f t="shared" si="0"/>
        <v>8095.9999999999991</v>
      </c>
      <c r="K28" s="12"/>
      <c r="L28" s="61">
        <f t="shared" ref="L28:L33" si="2">D28*H28</f>
        <v>14.719999999999999</v>
      </c>
      <c r="M28" s="13"/>
    </row>
    <row r="29" spans="1:13" x14ac:dyDescent="0.25">
      <c r="A29" s="15"/>
      <c r="B29" s="132" t="s">
        <v>168</v>
      </c>
      <c r="C29" s="131"/>
      <c r="D29" s="88">
        <v>21</v>
      </c>
      <c r="E29" s="131"/>
      <c r="F29" s="2" t="s">
        <v>64</v>
      </c>
      <c r="G29" s="131"/>
      <c r="H29" s="96">
        <v>0.6</v>
      </c>
      <c r="I29" s="110"/>
      <c r="J29" s="79">
        <f t="shared" si="0"/>
        <v>6930</v>
      </c>
      <c r="K29" s="12"/>
      <c r="L29" s="61">
        <f t="shared" si="2"/>
        <v>12.6</v>
      </c>
      <c r="M29" s="13"/>
    </row>
    <row r="30" spans="1:13" x14ac:dyDescent="0.25">
      <c r="A30" s="15"/>
      <c r="B30" s="132" t="s">
        <v>169</v>
      </c>
      <c r="C30" s="131"/>
      <c r="D30" s="88">
        <v>12</v>
      </c>
      <c r="E30" s="131"/>
      <c r="F30" s="2" t="s">
        <v>64</v>
      </c>
      <c r="G30" s="131"/>
      <c r="H30" s="96">
        <v>0.95</v>
      </c>
      <c r="I30" s="110"/>
      <c r="J30" s="79">
        <f t="shared" si="0"/>
        <v>6269.9999999999991</v>
      </c>
      <c r="K30" s="12"/>
      <c r="L30" s="61">
        <f t="shared" si="2"/>
        <v>11.399999999999999</v>
      </c>
      <c r="M30" s="13"/>
    </row>
    <row r="31" spans="1:13" x14ac:dyDescent="0.25">
      <c r="A31" s="15"/>
      <c r="B31" s="109"/>
      <c r="C31" s="110"/>
      <c r="D31" s="88"/>
      <c r="E31" s="98"/>
      <c r="F31" s="2"/>
      <c r="G31" s="110"/>
      <c r="H31" s="88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25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14877.5</v>
      </c>
      <c r="K35" s="43"/>
      <c r="L35" s="78">
        <f>SUM(L36:L39)</f>
        <v>27.05</v>
      </c>
      <c r="M35" s="13"/>
    </row>
    <row r="36" spans="1:13" x14ac:dyDescent="0.25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7.25</v>
      </c>
      <c r="I36" s="110"/>
      <c r="J36" s="79">
        <f t="shared" si="0"/>
        <v>3987.5</v>
      </c>
      <c r="K36" s="12"/>
      <c r="L36" s="61">
        <f>D36*H36</f>
        <v>7.25</v>
      </c>
      <c r="M36" s="13"/>
    </row>
    <row r="37" spans="1:13" x14ac:dyDescent="0.25">
      <c r="A37" s="15"/>
      <c r="B37" s="109" t="s">
        <v>68</v>
      </c>
      <c r="C37" s="110"/>
      <c r="D37" s="88">
        <v>110</v>
      </c>
      <c r="E37" s="110"/>
      <c r="F37" s="2" t="s">
        <v>37</v>
      </c>
      <c r="G37" s="110"/>
      <c r="H37" s="96">
        <v>0.18</v>
      </c>
      <c r="I37" s="110"/>
      <c r="J37" s="79">
        <f t="shared" si="0"/>
        <v>10890</v>
      </c>
      <c r="K37" s="12"/>
      <c r="L37" s="61">
        <f>D37*H37</f>
        <v>19.8</v>
      </c>
      <c r="M37" s="13"/>
    </row>
    <row r="38" spans="1:13" x14ac:dyDescent="0.25">
      <c r="A38" s="15"/>
      <c r="B38" s="109"/>
      <c r="C38" s="110"/>
      <c r="D38" s="88"/>
      <c r="E38" s="110"/>
      <c r="F38" s="2"/>
      <c r="G38" s="110"/>
      <c r="H38" s="88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ht="7.5" customHeight="1" x14ac:dyDescent="0.25">
      <c r="A40" s="15"/>
      <c r="B40" s="110"/>
      <c r="C40" s="110"/>
      <c r="D40" s="103"/>
      <c r="E40" s="98"/>
      <c r="F40" s="104"/>
      <c r="G40" s="98"/>
      <c r="H40" s="103"/>
      <c r="I40" s="110"/>
      <c r="J40" s="58"/>
      <c r="K40" s="12"/>
      <c r="L40" s="62"/>
      <c r="M40" s="13"/>
    </row>
    <row r="41" spans="1:13" x14ac:dyDescent="0.25">
      <c r="A41" s="15"/>
      <c r="B41" s="16" t="s">
        <v>92</v>
      </c>
      <c r="C41" s="110"/>
      <c r="D41" s="103"/>
      <c r="E41" s="98"/>
      <c r="F41" s="104"/>
      <c r="G41" s="98"/>
      <c r="H41" s="103"/>
      <c r="I41" s="110"/>
      <c r="J41" s="76">
        <f t="shared" ref="J41:J44" si="3">L41*$L$1</f>
        <v>56012</v>
      </c>
      <c r="K41" s="78"/>
      <c r="L41" s="78">
        <f>SUM(L42:L44)</f>
        <v>101.84</v>
      </c>
      <c r="M41" s="13"/>
    </row>
    <row r="42" spans="1:13" x14ac:dyDescent="0.25">
      <c r="A42" s="15"/>
      <c r="B42" s="109" t="s">
        <v>93</v>
      </c>
      <c r="C42" s="110"/>
      <c r="D42" s="88">
        <v>22</v>
      </c>
      <c r="E42" s="110"/>
      <c r="F42" s="2" t="s">
        <v>96</v>
      </c>
      <c r="G42" s="98"/>
      <c r="H42" s="96">
        <v>1.94</v>
      </c>
      <c r="I42" s="110"/>
      <c r="J42" s="79">
        <f t="shared" si="3"/>
        <v>23474</v>
      </c>
      <c r="K42" s="12"/>
      <c r="L42" s="61">
        <f>D42*H42</f>
        <v>42.68</v>
      </c>
      <c r="M42" s="13"/>
    </row>
    <row r="43" spans="1:13" x14ac:dyDescent="0.25">
      <c r="A43" s="15"/>
      <c r="B43" s="109" t="s">
        <v>94</v>
      </c>
      <c r="C43" s="110"/>
      <c r="D43" s="88">
        <v>1</v>
      </c>
      <c r="E43" s="110"/>
      <c r="F43" s="2" t="s">
        <v>97</v>
      </c>
      <c r="G43" s="98"/>
      <c r="H43" s="96">
        <v>47.5</v>
      </c>
      <c r="I43" s="110"/>
      <c r="J43" s="79">
        <f t="shared" si="3"/>
        <v>26125</v>
      </c>
      <c r="K43" s="12"/>
      <c r="L43" s="61">
        <f>D43*H43</f>
        <v>47.5</v>
      </c>
      <c r="M43" s="13"/>
    </row>
    <row r="44" spans="1:13" x14ac:dyDescent="0.25">
      <c r="A44" s="15"/>
      <c r="B44" s="109" t="s">
        <v>95</v>
      </c>
      <c r="C44" s="110"/>
      <c r="D44" s="88">
        <v>22</v>
      </c>
      <c r="E44" s="110"/>
      <c r="F44" s="2" t="s">
        <v>96</v>
      </c>
      <c r="G44" s="98"/>
      <c r="H44" s="96">
        <v>0.53</v>
      </c>
      <c r="I44" s="110"/>
      <c r="J44" s="79">
        <f t="shared" si="3"/>
        <v>6413</v>
      </c>
      <c r="K44" s="12"/>
      <c r="L44" s="61">
        <f>D44*H44</f>
        <v>11.66</v>
      </c>
      <c r="M44" s="13"/>
    </row>
    <row r="45" spans="1:13" ht="7.5" customHeight="1" x14ac:dyDescent="0.25">
      <c r="A45" s="15"/>
      <c r="B45" s="110"/>
      <c r="C45" s="110"/>
      <c r="D45" s="103"/>
      <c r="E45" s="98"/>
      <c r="F45" s="104"/>
      <c r="G45" s="98"/>
      <c r="H45" s="103"/>
      <c r="I45" s="110"/>
      <c r="J45" s="58"/>
      <c r="K45" s="12"/>
      <c r="L45" s="62"/>
      <c r="M45" s="13"/>
    </row>
    <row r="46" spans="1:13" x14ac:dyDescent="0.25">
      <c r="A46" s="15"/>
      <c r="B46" s="16" t="s">
        <v>20</v>
      </c>
      <c r="C46" s="110"/>
      <c r="D46" s="103"/>
      <c r="E46" s="98"/>
      <c r="F46" s="104"/>
      <c r="G46" s="98"/>
      <c r="H46" s="103"/>
      <c r="I46" s="110"/>
      <c r="J46" s="76">
        <f t="shared" si="0"/>
        <v>18376.05</v>
      </c>
      <c r="K46" s="43"/>
      <c r="L46" s="78">
        <f>SUM(L47:L51)</f>
        <v>33.411000000000001</v>
      </c>
      <c r="M46" s="13"/>
    </row>
    <row r="47" spans="1:13" x14ac:dyDescent="0.25">
      <c r="A47" s="15"/>
      <c r="B47" s="109" t="s">
        <v>43</v>
      </c>
      <c r="C47" s="110"/>
      <c r="D47" s="88">
        <v>2.5099999999999998</v>
      </c>
      <c r="E47" s="110"/>
      <c r="F47" s="2" t="s">
        <v>48</v>
      </c>
      <c r="G47" s="98"/>
      <c r="H47" s="96">
        <v>2.4500000000000002</v>
      </c>
      <c r="I47" s="110"/>
      <c r="J47" s="79">
        <f t="shared" si="0"/>
        <v>3382.2249999999999</v>
      </c>
      <c r="K47" s="12"/>
      <c r="L47" s="61">
        <f>D47*H47</f>
        <v>6.1494999999999997</v>
      </c>
      <c r="M47" s="13"/>
    </row>
    <row r="48" spans="1:13" x14ac:dyDescent="0.25">
      <c r="A48" s="15"/>
      <c r="B48" s="109" t="s">
        <v>44</v>
      </c>
      <c r="C48" s="110"/>
      <c r="D48" s="88">
        <v>5.01</v>
      </c>
      <c r="E48" s="110"/>
      <c r="F48" s="2" t="s">
        <v>48</v>
      </c>
      <c r="G48" s="98"/>
      <c r="H48" s="96">
        <v>2.15</v>
      </c>
      <c r="I48" s="110"/>
      <c r="J48" s="79">
        <f t="shared" si="0"/>
        <v>5924.3249999999998</v>
      </c>
      <c r="K48" s="12"/>
      <c r="L48" s="61">
        <f>D48*H48</f>
        <v>10.7715</v>
      </c>
      <c r="M48" s="13"/>
    </row>
    <row r="49" spans="1:15" x14ac:dyDescent="0.25">
      <c r="A49" s="15"/>
      <c r="B49" s="109" t="s">
        <v>45</v>
      </c>
      <c r="C49" s="110"/>
      <c r="D49" s="88">
        <v>0.12</v>
      </c>
      <c r="E49" s="110"/>
      <c r="F49" s="2" t="s">
        <v>48</v>
      </c>
      <c r="G49" s="98"/>
      <c r="H49" s="96">
        <v>2.75</v>
      </c>
      <c r="I49" s="110"/>
      <c r="J49" s="79">
        <f t="shared" si="0"/>
        <v>181.49999999999997</v>
      </c>
      <c r="K49" s="12"/>
      <c r="L49" s="61">
        <f>D49*H49</f>
        <v>0.32999999999999996</v>
      </c>
      <c r="M49" s="13"/>
    </row>
    <row r="50" spans="1:15" x14ac:dyDescent="0.25">
      <c r="A50" s="15"/>
      <c r="B50" s="109" t="s">
        <v>46</v>
      </c>
      <c r="C50" s="110"/>
      <c r="D50" s="88">
        <v>1</v>
      </c>
      <c r="E50" s="110"/>
      <c r="F50" s="2" t="s">
        <v>49</v>
      </c>
      <c r="G50" s="98"/>
      <c r="H50" s="96">
        <v>2.59</v>
      </c>
      <c r="I50" s="110"/>
      <c r="J50" s="79">
        <f>L50*$L$1</f>
        <v>1424.5</v>
      </c>
      <c r="K50" s="12"/>
      <c r="L50" s="61">
        <f>D50*H50</f>
        <v>2.59</v>
      </c>
      <c r="M50" s="13"/>
    </row>
    <row r="51" spans="1:15" x14ac:dyDescent="0.25">
      <c r="A51" s="15"/>
      <c r="B51" s="109" t="s">
        <v>47</v>
      </c>
      <c r="C51" s="110"/>
      <c r="D51" s="88">
        <v>1</v>
      </c>
      <c r="E51" s="110"/>
      <c r="F51" s="2" t="s">
        <v>49</v>
      </c>
      <c r="G51" s="98"/>
      <c r="H51" s="96">
        <v>13.57</v>
      </c>
      <c r="I51" s="110"/>
      <c r="J51" s="79">
        <f t="shared" si="0"/>
        <v>7463.5</v>
      </c>
      <c r="K51" s="12"/>
      <c r="L51" s="61">
        <f>D51*H51</f>
        <v>13.57</v>
      </c>
      <c r="M51" s="13"/>
    </row>
    <row r="52" spans="1:15" ht="7.5" customHeight="1" x14ac:dyDescent="0.25">
      <c r="A52" s="15"/>
      <c r="B52" s="32"/>
      <c r="C52" s="110"/>
      <c r="D52" s="101"/>
      <c r="E52" s="98"/>
      <c r="F52" s="102"/>
      <c r="G52" s="98"/>
      <c r="H52" s="101"/>
      <c r="I52" s="110"/>
      <c r="J52" s="58"/>
      <c r="K52" s="12"/>
      <c r="L52" s="62"/>
      <c r="M52" s="13"/>
    </row>
    <row r="53" spans="1:15" x14ac:dyDescent="0.25">
      <c r="A53" s="15"/>
      <c r="B53" s="16" t="s">
        <v>19</v>
      </c>
      <c r="C53" s="110"/>
      <c r="D53" s="103"/>
      <c r="E53" s="98"/>
      <c r="F53" s="104"/>
      <c r="G53" s="98"/>
      <c r="H53" s="103"/>
      <c r="I53" s="110"/>
      <c r="J53" s="76">
        <f t="shared" si="0"/>
        <v>35751.1</v>
      </c>
      <c r="K53" s="43"/>
      <c r="L53" s="78">
        <f>SUM(L54:L57)</f>
        <v>65.001999999999995</v>
      </c>
      <c r="M53" s="13"/>
    </row>
    <row r="54" spans="1:15" x14ac:dyDescent="0.25">
      <c r="A54" s="15"/>
      <c r="B54" s="109" t="s">
        <v>50</v>
      </c>
      <c r="C54" s="110"/>
      <c r="D54" s="88">
        <v>1.64</v>
      </c>
      <c r="E54" s="110"/>
      <c r="F54" s="2" t="s">
        <v>51</v>
      </c>
      <c r="G54" s="110"/>
      <c r="H54" s="96">
        <v>19.7</v>
      </c>
      <c r="I54" s="110"/>
      <c r="J54" s="79">
        <f t="shared" si="0"/>
        <v>17769.400000000001</v>
      </c>
      <c r="K54" s="12"/>
      <c r="L54" s="61">
        <f>D54*H54</f>
        <v>32.308</v>
      </c>
      <c r="M54" s="13"/>
    </row>
    <row r="55" spans="1:15" s="44" customFormat="1" x14ac:dyDescent="0.25">
      <c r="A55" s="15"/>
      <c r="B55" s="109" t="s">
        <v>91</v>
      </c>
      <c r="C55" s="110"/>
      <c r="D55" s="88">
        <v>0.88</v>
      </c>
      <c r="E55" s="110"/>
      <c r="F55" s="2" t="s">
        <v>51</v>
      </c>
      <c r="G55" s="110"/>
      <c r="H55" s="96">
        <v>19.7</v>
      </c>
      <c r="I55" s="110"/>
      <c r="J55" s="79">
        <f t="shared" si="0"/>
        <v>9534.7999999999993</v>
      </c>
      <c r="K55" s="12"/>
      <c r="L55" s="61">
        <f>D55*H55</f>
        <v>17.335999999999999</v>
      </c>
      <c r="M55" s="13"/>
    </row>
    <row r="56" spans="1:15" s="44" customFormat="1" x14ac:dyDescent="0.25">
      <c r="A56" s="15"/>
      <c r="B56" s="109" t="s">
        <v>102</v>
      </c>
      <c r="C56" s="110"/>
      <c r="D56" s="88">
        <v>0.48</v>
      </c>
      <c r="E56" s="110"/>
      <c r="F56" s="2" t="s">
        <v>51</v>
      </c>
      <c r="G56" s="110"/>
      <c r="H56" s="96">
        <v>19.7</v>
      </c>
      <c r="I56" s="110"/>
      <c r="J56" s="79">
        <f t="shared" si="0"/>
        <v>5200.8</v>
      </c>
      <c r="K56" s="12"/>
      <c r="L56" s="61">
        <f>D56*H56</f>
        <v>9.4559999999999995</v>
      </c>
      <c r="M56" s="13"/>
    </row>
    <row r="57" spans="1:15" s="44" customFormat="1" x14ac:dyDescent="0.25">
      <c r="A57" s="15"/>
      <c r="B57" s="109" t="s">
        <v>66</v>
      </c>
      <c r="C57" s="110"/>
      <c r="D57" s="88">
        <v>0.52</v>
      </c>
      <c r="E57" s="110"/>
      <c r="F57" s="2" t="s">
        <v>51</v>
      </c>
      <c r="G57" s="110"/>
      <c r="H57" s="88">
        <v>11.35</v>
      </c>
      <c r="I57" s="110"/>
      <c r="J57" s="79">
        <f t="shared" si="0"/>
        <v>3246.1</v>
      </c>
      <c r="K57" s="12"/>
      <c r="L57" s="61">
        <f>D57*H57</f>
        <v>5.9020000000000001</v>
      </c>
      <c r="M57" s="13"/>
    </row>
    <row r="58" spans="1:15" s="44" customFormat="1" ht="7.5" customHeight="1" x14ac:dyDescent="0.25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s="44" customFormat="1" x14ac:dyDescent="0.25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9350</v>
      </c>
      <c r="K59" s="43"/>
      <c r="L59" s="78">
        <f>SUM(L60:L62)</f>
        <v>17</v>
      </c>
      <c r="M59" s="13"/>
    </row>
    <row r="60" spans="1:15" s="44" customFormat="1" x14ac:dyDescent="0.25">
      <c r="A60" s="15"/>
      <c r="B60" s="109" t="s">
        <v>58</v>
      </c>
      <c r="C60" s="110"/>
      <c r="D60" s="88">
        <v>1</v>
      </c>
      <c r="E60" s="110"/>
      <c r="F60" s="2" t="s">
        <v>42</v>
      </c>
      <c r="G60" s="98"/>
      <c r="H60" s="96">
        <v>17</v>
      </c>
      <c r="I60" s="110"/>
      <c r="J60" s="79">
        <f t="shared" si="0"/>
        <v>9350</v>
      </c>
      <c r="K60" s="12"/>
      <c r="L60" s="61">
        <f>D60*H60</f>
        <v>17</v>
      </c>
      <c r="M60" s="13"/>
    </row>
    <row r="61" spans="1:15" s="44" customFormat="1" x14ac:dyDescent="0.25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s="44" customFormat="1" x14ac:dyDescent="0.25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s="44" customFormat="1" ht="7.5" customHeight="1" x14ac:dyDescent="0.25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s="44" customFormat="1" x14ac:dyDescent="0.25">
      <c r="A64" s="15"/>
      <c r="B64" s="86" t="s">
        <v>74</v>
      </c>
      <c r="C64" s="87"/>
      <c r="D64" s="97">
        <v>6.25E-2</v>
      </c>
      <c r="E64" s="110"/>
      <c r="F64" s="25"/>
      <c r="G64" s="110"/>
      <c r="H64" s="110"/>
      <c r="I64" s="110"/>
      <c r="J64" s="94">
        <f t="shared" si="0"/>
        <v>5186.5</v>
      </c>
      <c r="K64" s="12"/>
      <c r="L64" s="92">
        <v>9.43</v>
      </c>
      <c r="M64" s="13"/>
      <c r="O64" s="95"/>
    </row>
    <row r="65" spans="1:13" s="44" customFormat="1" ht="7.5" customHeight="1" x14ac:dyDescent="0.25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s="44" customFormat="1" x14ac:dyDescent="0.25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216949.15</v>
      </c>
      <c r="K66" s="43"/>
      <c r="L66" s="63">
        <f>L14+L18+L27+L35+L46+L53+L59+L64+L41</f>
        <v>394.45299999999997</v>
      </c>
      <c r="M66" s="13"/>
    </row>
    <row r="67" spans="1:13" s="44" customFormat="1" x14ac:dyDescent="0.25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>
        <f t="shared" si="0"/>
        <v>1972.2649999999999</v>
      </c>
      <c r="K67" s="43"/>
      <c r="L67" s="64">
        <f>L66/D7</f>
        <v>3.5859363636363635</v>
      </c>
      <c r="M67" s="13"/>
    </row>
    <row r="68" spans="1:13" s="44" customFormat="1" ht="7.5" customHeight="1" x14ac:dyDescent="0.25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s="44" customFormat="1" ht="18.75" thickBot="1" x14ac:dyDescent="0.3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25050.850000000013</v>
      </c>
      <c r="K69" s="43"/>
      <c r="L69" s="65">
        <f>L10-L66</f>
        <v>45.547000000000025</v>
      </c>
      <c r="M69" s="13"/>
    </row>
    <row r="70" spans="1:13" s="44" customFormat="1" ht="7.5" customHeight="1" thickTop="1" x14ac:dyDescent="0.25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s="44" customFormat="1" x14ac:dyDescent="0.25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s="44" customFormat="1" ht="18" customHeight="1" x14ac:dyDescent="0.25">
      <c r="A72" s="15"/>
      <c r="B72" s="139" t="s">
        <v>52</v>
      </c>
      <c r="C72" s="139"/>
      <c r="D72" s="139"/>
      <c r="E72" s="140"/>
      <c r="F72" s="140"/>
      <c r="G72" s="140"/>
      <c r="H72" s="140"/>
      <c r="I72" s="140"/>
      <c r="J72" s="93">
        <f>L72*$L$1</f>
        <v>5500</v>
      </c>
      <c r="K72" s="12"/>
      <c r="L72" s="91">
        <v>10</v>
      </c>
      <c r="M72" s="13"/>
    </row>
    <row r="73" spans="1:13" s="44" customFormat="1" ht="18" customHeight="1" x14ac:dyDescent="0.25">
      <c r="A73" s="15"/>
      <c r="B73" s="143" t="s">
        <v>53</v>
      </c>
      <c r="C73" s="143"/>
      <c r="D73" s="143"/>
      <c r="E73" s="140"/>
      <c r="F73" s="140"/>
      <c r="G73" s="140"/>
      <c r="H73" s="140"/>
      <c r="I73" s="140"/>
      <c r="J73" s="93">
        <f t="shared" ref="J73:J78" si="4">L73*$L$1</f>
        <v>137500</v>
      </c>
      <c r="K73" s="12"/>
      <c r="L73" s="91">
        <v>250</v>
      </c>
      <c r="M73" s="13"/>
    </row>
    <row r="74" spans="1:13" s="44" customFormat="1" ht="18" customHeight="1" x14ac:dyDescent="0.25">
      <c r="A74" s="15"/>
      <c r="B74" s="143" t="s">
        <v>54</v>
      </c>
      <c r="C74" s="143"/>
      <c r="D74" s="143"/>
      <c r="E74" s="140"/>
      <c r="F74" s="140"/>
      <c r="G74" s="140"/>
      <c r="H74" s="140"/>
      <c r="I74" s="140"/>
      <c r="J74" s="93">
        <f t="shared" si="4"/>
        <v>20900</v>
      </c>
      <c r="K74" s="12"/>
      <c r="L74" s="91">
        <v>38</v>
      </c>
      <c r="M74" s="13"/>
    </row>
    <row r="75" spans="1:13" s="44" customFormat="1" ht="18" customHeight="1" x14ac:dyDescent="0.25">
      <c r="A75" s="15"/>
      <c r="B75" s="139" t="s">
        <v>55</v>
      </c>
      <c r="C75" s="139"/>
      <c r="D75" s="139"/>
      <c r="E75" s="140"/>
      <c r="F75" s="140"/>
      <c r="G75" s="140"/>
      <c r="H75" s="140"/>
      <c r="I75" s="140"/>
      <c r="J75" s="93">
        <f t="shared" si="4"/>
        <v>0</v>
      </c>
      <c r="K75" s="12"/>
      <c r="L75" s="105"/>
      <c r="M75" s="13"/>
    </row>
    <row r="76" spans="1:13" s="44" customFormat="1" ht="18" customHeight="1" x14ac:dyDescent="0.25">
      <c r="A76" s="15"/>
      <c r="B76" s="139" t="s">
        <v>56</v>
      </c>
      <c r="C76" s="139"/>
      <c r="D76" s="139"/>
      <c r="E76" s="140"/>
      <c r="F76" s="140"/>
      <c r="G76" s="140"/>
      <c r="H76" s="140"/>
      <c r="I76" s="140"/>
      <c r="J76" s="93">
        <f t="shared" si="4"/>
        <v>858</v>
      </c>
      <c r="K76" s="12"/>
      <c r="L76" s="91">
        <v>1.56</v>
      </c>
      <c r="M76" s="13"/>
    </row>
    <row r="77" spans="1:13" s="44" customFormat="1" ht="18" customHeight="1" x14ac:dyDescent="0.25">
      <c r="A77" s="15"/>
      <c r="B77" s="139" t="s">
        <v>57</v>
      </c>
      <c r="C77" s="139"/>
      <c r="D77" s="139"/>
      <c r="E77" s="140"/>
      <c r="F77" s="140"/>
      <c r="G77" s="140"/>
      <c r="H77" s="140"/>
      <c r="I77" s="140"/>
      <c r="J77" s="93">
        <f t="shared" si="4"/>
        <v>0</v>
      </c>
      <c r="K77" s="12"/>
      <c r="L77" s="105"/>
      <c r="M77" s="13"/>
    </row>
    <row r="78" spans="1:13" s="44" customFormat="1" ht="18" customHeight="1" x14ac:dyDescent="0.25">
      <c r="A78" s="15"/>
      <c r="B78" s="139" t="s">
        <v>61</v>
      </c>
      <c r="C78" s="139"/>
      <c r="D78" s="139"/>
      <c r="E78" s="140"/>
      <c r="F78" s="140"/>
      <c r="G78" s="140"/>
      <c r="H78" s="140"/>
      <c r="I78" s="140"/>
      <c r="J78" s="93">
        <f t="shared" si="4"/>
        <v>32537.999999999996</v>
      </c>
      <c r="K78" s="12"/>
      <c r="L78" s="91">
        <v>59.16</v>
      </c>
      <c r="M78" s="13"/>
    </row>
    <row r="79" spans="1:13" s="44" customFormat="1" ht="7.5" customHeight="1" x14ac:dyDescent="0.25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s="44" customFormat="1" x14ac:dyDescent="0.25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197296.00000000003</v>
      </c>
      <c r="K80" s="43"/>
      <c r="L80" s="63">
        <f>SUM(L71:L78)</f>
        <v>358.72</v>
      </c>
      <c r="M80" s="13"/>
    </row>
    <row r="81" spans="1:26" x14ac:dyDescent="0.25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>
        <f t="shared" si="5"/>
        <v>1793.6000000000001</v>
      </c>
      <c r="K81" s="43"/>
      <c r="L81" s="64">
        <f>L80/D7</f>
        <v>3.2610909090909095</v>
      </c>
      <c r="M81" s="13"/>
    </row>
    <row r="82" spans="1:26" x14ac:dyDescent="0.25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25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414245.15</v>
      </c>
      <c r="K83" s="43"/>
      <c r="L83" s="63">
        <f>L66+L80</f>
        <v>753.173</v>
      </c>
      <c r="M83" s="13"/>
    </row>
    <row r="84" spans="1:26" x14ac:dyDescent="0.25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>
        <f t="shared" si="5"/>
        <v>3765.8649999999998</v>
      </c>
      <c r="K84" s="43"/>
      <c r="L84" s="64">
        <f>L83/D7</f>
        <v>6.8470272727272725</v>
      </c>
      <c r="M84" s="13"/>
    </row>
    <row r="85" spans="1:26" x14ac:dyDescent="0.25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.75" thickBot="1" x14ac:dyDescent="0.3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-172245.15</v>
      </c>
      <c r="K86" s="43"/>
      <c r="L86" s="65">
        <f>L10-L83</f>
        <v>-313.173</v>
      </c>
      <c r="M86" s="13"/>
    </row>
    <row r="87" spans="1:26" ht="18.75" thickTop="1" x14ac:dyDescent="0.25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25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25">
      <c r="A89" s="29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25">
      <c r="A93" s="29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25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25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25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s="44" customFormat="1" x14ac:dyDescent="0.25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s="44" customFormat="1" x14ac:dyDescent="0.25">
      <c r="A98" s="15"/>
      <c r="B98" s="24" t="s">
        <v>4</v>
      </c>
      <c r="C98" s="110"/>
      <c r="D98" s="52">
        <f>F98*(1-D96)</f>
        <v>99</v>
      </c>
      <c r="E98" s="16"/>
      <c r="F98" s="36">
        <f>D7</f>
        <v>110</v>
      </c>
      <c r="G98" s="16"/>
      <c r="H98" s="35">
        <f>F98*(1+H96)</f>
        <v>121.00000000000001</v>
      </c>
      <c r="I98" s="110"/>
      <c r="J98" s="67"/>
      <c r="K98" s="110"/>
      <c r="L98" s="67"/>
      <c r="M98" s="23"/>
    </row>
    <row r="99" spans="1:13" s="44" customFormat="1" ht="4.5" customHeight="1" x14ac:dyDescent="0.25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s="44" customFormat="1" x14ac:dyDescent="0.25">
      <c r="A100" s="15"/>
      <c r="B100" s="110" t="s">
        <v>2</v>
      </c>
      <c r="C100" s="110"/>
      <c r="D100" s="26">
        <f>$L$66/D98</f>
        <v>3.9843737373737369</v>
      </c>
      <c r="E100" s="110"/>
      <c r="F100" s="26">
        <f>$L$66/F98</f>
        <v>3.5859363636363635</v>
      </c>
      <c r="G100" s="110"/>
      <c r="H100" s="26">
        <f>$L$66/H98</f>
        <v>3.2599421487603299</v>
      </c>
      <c r="I100" s="110"/>
      <c r="J100" s="67"/>
      <c r="K100" s="110"/>
      <c r="L100" s="67"/>
      <c r="M100" s="23"/>
    </row>
    <row r="101" spans="1:13" s="44" customFormat="1" ht="4.5" customHeight="1" x14ac:dyDescent="0.25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s="44" customFormat="1" x14ac:dyDescent="0.25">
      <c r="A102" s="15"/>
      <c r="B102" s="110" t="s">
        <v>1</v>
      </c>
      <c r="C102" s="110"/>
      <c r="D102" s="26">
        <f>$L$80/D98</f>
        <v>3.6234343434343437</v>
      </c>
      <c r="E102" s="110"/>
      <c r="F102" s="26">
        <f>$L$80/F98</f>
        <v>3.2610909090909095</v>
      </c>
      <c r="G102" s="110"/>
      <c r="H102" s="26">
        <f>$L$80/H98</f>
        <v>2.9646280991735536</v>
      </c>
      <c r="I102" s="110"/>
      <c r="J102" s="67"/>
      <c r="K102" s="110"/>
      <c r="L102" s="67"/>
      <c r="M102" s="23"/>
    </row>
    <row r="103" spans="1:13" s="44" customFormat="1" ht="3.75" customHeight="1" x14ac:dyDescent="0.25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s="44" customFormat="1" x14ac:dyDescent="0.25">
      <c r="A104" s="15"/>
      <c r="B104" s="110" t="s">
        <v>0</v>
      </c>
      <c r="C104" s="110"/>
      <c r="D104" s="26">
        <f>$L$83/D98</f>
        <v>7.6078080808080806</v>
      </c>
      <c r="E104" s="110"/>
      <c r="F104" s="26">
        <f>$L$83/F98</f>
        <v>6.8470272727272725</v>
      </c>
      <c r="G104" s="110"/>
      <c r="H104" s="26">
        <f>$L$83/H98</f>
        <v>6.2245702479338831</v>
      </c>
      <c r="I104" s="110"/>
      <c r="J104" s="67"/>
      <c r="K104" s="110"/>
      <c r="L104" s="67"/>
      <c r="M104" s="23"/>
    </row>
    <row r="105" spans="1:13" s="44" customFormat="1" ht="5.25" customHeight="1" x14ac:dyDescent="0.25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s="44" customFormat="1" x14ac:dyDescent="0.25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s="44" customFormat="1" x14ac:dyDescent="0.25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s="44" customFormat="1" x14ac:dyDescent="0.25">
      <c r="A108" s="15"/>
      <c r="B108" s="24" t="s">
        <v>3</v>
      </c>
      <c r="C108" s="110"/>
      <c r="D108" s="20">
        <f>F108*(1-D96)</f>
        <v>3.6</v>
      </c>
      <c r="E108" s="16"/>
      <c r="F108" s="53">
        <f>H7</f>
        <v>4</v>
      </c>
      <c r="G108" s="16"/>
      <c r="H108" s="20">
        <f>F108*(1+H96)</f>
        <v>4.4000000000000004</v>
      </c>
      <c r="I108" s="110"/>
      <c r="J108" s="67"/>
      <c r="K108" s="110"/>
      <c r="L108" s="67"/>
      <c r="M108" s="23"/>
    </row>
    <row r="109" spans="1:13" s="44" customFormat="1" ht="4.5" customHeight="1" x14ac:dyDescent="0.25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s="44" customFormat="1" x14ac:dyDescent="0.25">
      <c r="A110" s="15"/>
      <c r="B110" s="110" t="s">
        <v>2</v>
      </c>
      <c r="C110" s="110"/>
      <c r="D110" s="27">
        <f>$L$66/D108</f>
        <v>109.57027777777776</v>
      </c>
      <c r="E110" s="110"/>
      <c r="F110" s="27">
        <f>$L$66/F108</f>
        <v>98.613249999999994</v>
      </c>
      <c r="G110" s="110"/>
      <c r="H110" s="27">
        <f>$L$66/H108</f>
        <v>89.648409090909084</v>
      </c>
      <c r="I110" s="110"/>
      <c r="J110" s="67"/>
      <c r="K110" s="110"/>
      <c r="L110" s="67"/>
      <c r="M110" s="23"/>
    </row>
    <row r="111" spans="1:13" s="44" customFormat="1" ht="3" customHeight="1" x14ac:dyDescent="0.25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s="44" customFormat="1" x14ac:dyDescent="0.25">
      <c r="A112" s="15"/>
      <c r="B112" s="110" t="s">
        <v>1</v>
      </c>
      <c r="C112" s="110"/>
      <c r="D112" s="27">
        <f>$L$80/D108</f>
        <v>99.644444444444446</v>
      </c>
      <c r="E112" s="110"/>
      <c r="F112" s="27">
        <f>$L$80/F108</f>
        <v>89.68</v>
      </c>
      <c r="G112" s="110"/>
      <c r="H112" s="27">
        <f>$L$80/H108</f>
        <v>81.527272727272731</v>
      </c>
      <c r="I112" s="110"/>
      <c r="J112" s="67"/>
      <c r="K112" s="110"/>
      <c r="L112" s="67"/>
      <c r="M112" s="23"/>
    </row>
    <row r="113" spans="1:13" s="44" customFormat="1" ht="3.75" customHeight="1" x14ac:dyDescent="0.25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s="44" customFormat="1" x14ac:dyDescent="0.25">
      <c r="A114" s="15"/>
      <c r="B114" s="110" t="s">
        <v>0</v>
      </c>
      <c r="C114" s="110"/>
      <c r="D114" s="27">
        <f>$L$83/D108</f>
        <v>209.21472222222221</v>
      </c>
      <c r="E114" s="110"/>
      <c r="F114" s="27">
        <f>$L$83/F108</f>
        <v>188.29325</v>
      </c>
      <c r="G114" s="110"/>
      <c r="H114" s="27">
        <f>$L$83/H108</f>
        <v>171.1756818181818</v>
      </c>
      <c r="I114" s="110"/>
      <c r="J114" s="67"/>
      <c r="K114" s="110"/>
      <c r="L114" s="67"/>
      <c r="M114" s="23"/>
    </row>
    <row r="115" spans="1:13" s="44" customFormat="1" ht="5.25" customHeight="1" thickBot="1" x14ac:dyDescent="0.3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  <row r="199" spans="6:12" s="44" customFormat="1" x14ac:dyDescent="0.25">
      <c r="F199" s="46"/>
      <c r="J199" s="69"/>
      <c r="L199" s="69"/>
    </row>
  </sheetData>
  <sheetProtection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pageMargins left="1.1499999999999999" right="0.75" top="0.75" bottom="0.75" header="0.5" footer="0.5"/>
  <pageSetup scale="60" orientation="portrait" r:id="rId1"/>
  <headerFooter alignWithMargins="0"/>
  <ignoredErrors>
    <ignoredError sqref="J72:J7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8"/>
  <sheetViews>
    <sheetView zoomScaleNormal="100" workbookViewId="0">
      <selection activeCell="O44" sqref="O44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171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550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25">
      <c r="A7" s="15"/>
      <c r="B7" s="109" t="s">
        <v>73</v>
      </c>
      <c r="C7" s="110"/>
      <c r="D7" s="96">
        <v>130</v>
      </c>
      <c r="E7" s="110"/>
      <c r="F7" s="2" t="s">
        <v>37</v>
      </c>
      <c r="G7" s="98"/>
      <c r="H7" s="96">
        <v>4.5</v>
      </c>
      <c r="I7" s="110"/>
      <c r="J7" s="79">
        <f>L7*$L$1</f>
        <v>321750</v>
      </c>
      <c r="K7" s="12"/>
      <c r="L7" s="54">
        <f>D7*H7</f>
        <v>585</v>
      </c>
      <c r="M7" s="13"/>
      <c r="N7" s="45"/>
    </row>
    <row r="8" spans="1:16" x14ac:dyDescent="0.25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321750</v>
      </c>
      <c r="K10" s="43"/>
      <c r="L10" s="59">
        <f>SUM(L7:L9)</f>
        <v>585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x14ac:dyDescent="0.25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8" si="0">L14*$L$1</f>
        <v>15125</v>
      </c>
      <c r="K14" s="43"/>
      <c r="L14" s="77">
        <f>SUM(L15:L16)</f>
        <v>27.5</v>
      </c>
      <c r="M14" s="13"/>
    </row>
    <row r="15" spans="1:16" x14ac:dyDescent="0.25">
      <c r="A15" s="15"/>
      <c r="B15" s="109" t="s">
        <v>99</v>
      </c>
      <c r="C15" s="110"/>
      <c r="D15" s="88">
        <v>110</v>
      </c>
      <c r="E15" s="110"/>
      <c r="F15" s="2" t="s">
        <v>38</v>
      </c>
      <c r="G15" s="98"/>
      <c r="H15" s="96">
        <v>0.25</v>
      </c>
      <c r="I15" s="110"/>
      <c r="J15" s="79">
        <f t="shared" si="0"/>
        <v>15125</v>
      </c>
      <c r="K15" s="12"/>
      <c r="L15" s="60">
        <f>D15*H15</f>
        <v>27.5</v>
      </c>
      <c r="M15" s="13"/>
    </row>
    <row r="16" spans="1:16" x14ac:dyDescent="0.25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25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29205</v>
      </c>
      <c r="K18" s="43"/>
      <c r="L18" s="77">
        <f>SUM(L19:L25)</f>
        <v>53.1</v>
      </c>
      <c r="M18" s="13"/>
    </row>
    <row r="19" spans="1:13" x14ac:dyDescent="0.25">
      <c r="A19" s="15"/>
      <c r="B19" s="109" t="s">
        <v>39</v>
      </c>
      <c r="C19" s="110"/>
      <c r="D19" s="88">
        <v>90</v>
      </c>
      <c r="E19" s="110"/>
      <c r="F19" s="2" t="s">
        <v>38</v>
      </c>
      <c r="G19" s="110"/>
      <c r="H19" s="96">
        <v>0.4</v>
      </c>
      <c r="I19" s="110"/>
      <c r="J19" s="79">
        <f t="shared" si="0"/>
        <v>19800</v>
      </c>
      <c r="K19" s="12"/>
      <c r="L19" s="60">
        <f t="shared" ref="L19:L25" si="1">D19*H19</f>
        <v>36</v>
      </c>
      <c r="M19" s="13"/>
    </row>
    <row r="20" spans="1:13" x14ac:dyDescent="0.25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0.38</v>
      </c>
      <c r="I20" s="110"/>
      <c r="J20" s="79">
        <f t="shared" si="0"/>
        <v>9405</v>
      </c>
      <c r="K20" s="12"/>
      <c r="L20" s="60">
        <f t="shared" si="1"/>
        <v>17.100000000000001</v>
      </c>
      <c r="M20" s="13"/>
    </row>
    <row r="21" spans="1:13" x14ac:dyDescent="0.25">
      <c r="A21" s="15"/>
      <c r="B21" s="109"/>
      <c r="C21" s="110"/>
      <c r="D21" s="88"/>
      <c r="E21" s="110"/>
      <c r="F21" s="2"/>
      <c r="G21" s="110"/>
      <c r="H21" s="96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3" x14ac:dyDescent="0.25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25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24574</v>
      </c>
      <c r="K27" s="43"/>
      <c r="L27" s="78">
        <f>SUM(L28:L33)</f>
        <v>44.68</v>
      </c>
      <c r="M27" s="13"/>
    </row>
    <row r="28" spans="1:13" x14ac:dyDescent="0.25">
      <c r="A28" s="15"/>
      <c r="B28" s="109" t="s">
        <v>172</v>
      </c>
      <c r="C28" s="110"/>
      <c r="D28" s="88">
        <v>16.399999999999999</v>
      </c>
      <c r="E28" s="110"/>
      <c r="F28" s="2" t="s">
        <v>64</v>
      </c>
      <c r="G28" s="110"/>
      <c r="H28" s="96">
        <v>0.95</v>
      </c>
      <c r="I28" s="110"/>
      <c r="J28" s="79">
        <f t="shared" si="0"/>
        <v>8568.9999999999982</v>
      </c>
      <c r="K28" s="12"/>
      <c r="L28" s="61">
        <f t="shared" ref="L28:L33" si="2">D28*H28</f>
        <v>15.579999999999998</v>
      </c>
      <c r="M28" s="13"/>
    </row>
    <row r="29" spans="1:13" x14ac:dyDescent="0.25">
      <c r="A29" s="15"/>
      <c r="B29" s="109" t="s">
        <v>168</v>
      </c>
      <c r="C29" s="110"/>
      <c r="D29" s="88">
        <v>20</v>
      </c>
      <c r="E29" s="110"/>
      <c r="F29" s="2" t="s">
        <v>64</v>
      </c>
      <c r="G29" s="110"/>
      <c r="H29" s="96">
        <v>0.6</v>
      </c>
      <c r="I29" s="110"/>
      <c r="J29" s="79">
        <f t="shared" si="0"/>
        <v>6600</v>
      </c>
      <c r="K29" s="12"/>
      <c r="L29" s="61">
        <f t="shared" si="2"/>
        <v>12</v>
      </c>
      <c r="M29" s="13"/>
    </row>
    <row r="30" spans="1:13" x14ac:dyDescent="0.25">
      <c r="A30" s="15"/>
      <c r="B30" s="109" t="s">
        <v>173</v>
      </c>
      <c r="C30" s="110"/>
      <c r="D30" s="88">
        <v>6</v>
      </c>
      <c r="E30" s="110"/>
      <c r="F30" s="2" t="s">
        <v>64</v>
      </c>
      <c r="G30" s="110"/>
      <c r="H30" s="96">
        <v>2.85</v>
      </c>
      <c r="I30" s="110"/>
      <c r="J30" s="79">
        <f t="shared" si="0"/>
        <v>9405</v>
      </c>
      <c r="K30" s="12"/>
      <c r="L30" s="61">
        <f t="shared" si="2"/>
        <v>17.100000000000001</v>
      </c>
      <c r="M30" s="13"/>
    </row>
    <row r="31" spans="1:13" x14ac:dyDescent="0.25">
      <c r="A31" s="15"/>
      <c r="B31" s="109"/>
      <c r="C31" s="110"/>
      <c r="D31" s="88"/>
      <c r="E31" s="98"/>
      <c r="F31" s="2"/>
      <c r="G31" s="110"/>
      <c r="H31" s="88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25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16857.5</v>
      </c>
      <c r="K35" s="43"/>
      <c r="L35" s="78">
        <f>SUM(L36:L39)</f>
        <v>30.65</v>
      </c>
      <c r="M35" s="13"/>
    </row>
    <row r="36" spans="1:13" x14ac:dyDescent="0.25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7.25</v>
      </c>
      <c r="I36" s="110"/>
      <c r="J36" s="79">
        <f t="shared" si="0"/>
        <v>3987.5</v>
      </c>
      <c r="K36" s="12"/>
      <c r="L36" s="61">
        <f>D36*H36</f>
        <v>7.25</v>
      </c>
      <c r="M36" s="13"/>
    </row>
    <row r="37" spans="1:13" x14ac:dyDescent="0.25">
      <c r="A37" s="15"/>
      <c r="B37" s="109" t="s">
        <v>68</v>
      </c>
      <c r="C37" s="110"/>
      <c r="D37" s="88">
        <v>130</v>
      </c>
      <c r="E37" s="110"/>
      <c r="F37" s="2" t="s">
        <v>37</v>
      </c>
      <c r="G37" s="110"/>
      <c r="H37" s="96">
        <v>0.18</v>
      </c>
      <c r="I37" s="110"/>
      <c r="J37" s="79">
        <f t="shared" si="0"/>
        <v>12870</v>
      </c>
      <c r="K37" s="12"/>
      <c r="L37" s="61">
        <f>D37*H37</f>
        <v>23.4</v>
      </c>
      <c r="M37" s="13"/>
    </row>
    <row r="38" spans="1:13" x14ac:dyDescent="0.25">
      <c r="A38" s="15"/>
      <c r="B38" s="109"/>
      <c r="C38" s="110"/>
      <c r="D38" s="88"/>
      <c r="E38" s="110"/>
      <c r="F38" s="2"/>
      <c r="G38" s="110"/>
      <c r="H38" s="88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ht="7.5" customHeight="1" x14ac:dyDescent="0.25">
      <c r="A40" s="15"/>
      <c r="B40" s="110"/>
      <c r="C40" s="110"/>
      <c r="D40" s="103"/>
      <c r="E40" s="98"/>
      <c r="F40" s="104"/>
      <c r="G40" s="98"/>
      <c r="H40" s="103"/>
      <c r="I40" s="110"/>
      <c r="J40" s="58"/>
      <c r="K40" s="12"/>
      <c r="L40" s="62"/>
      <c r="M40" s="13"/>
    </row>
    <row r="41" spans="1:13" x14ac:dyDescent="0.25">
      <c r="A41" s="15"/>
      <c r="B41" s="16" t="s">
        <v>92</v>
      </c>
      <c r="C41" s="110"/>
      <c r="D41" s="103"/>
      <c r="E41" s="98"/>
      <c r="F41" s="104"/>
      <c r="G41" s="98"/>
      <c r="H41" s="103"/>
      <c r="I41" s="110"/>
      <c r="J41" s="76">
        <f t="shared" ref="J41:J44" si="3">L41*$L$1</f>
        <v>56012</v>
      </c>
      <c r="K41" s="78"/>
      <c r="L41" s="78">
        <f>SUM(L42:L44)</f>
        <v>101.84</v>
      </c>
      <c r="M41" s="13"/>
    </row>
    <row r="42" spans="1:13" x14ac:dyDescent="0.25">
      <c r="A42" s="15"/>
      <c r="B42" s="109" t="s">
        <v>93</v>
      </c>
      <c r="C42" s="110"/>
      <c r="D42" s="88">
        <v>22</v>
      </c>
      <c r="E42" s="110"/>
      <c r="F42" s="2" t="s">
        <v>96</v>
      </c>
      <c r="G42" s="98"/>
      <c r="H42" s="96">
        <v>1.94</v>
      </c>
      <c r="I42" s="110"/>
      <c r="J42" s="79">
        <f t="shared" si="3"/>
        <v>23474</v>
      </c>
      <c r="K42" s="12"/>
      <c r="L42" s="61">
        <f>D42*H42</f>
        <v>42.68</v>
      </c>
      <c r="M42" s="13"/>
    </row>
    <row r="43" spans="1:13" x14ac:dyDescent="0.25">
      <c r="A43" s="15"/>
      <c r="B43" s="109" t="s">
        <v>94</v>
      </c>
      <c r="C43" s="110"/>
      <c r="D43" s="88">
        <v>1</v>
      </c>
      <c r="E43" s="110"/>
      <c r="F43" s="2" t="s">
        <v>97</v>
      </c>
      <c r="G43" s="98"/>
      <c r="H43" s="96">
        <v>47.5</v>
      </c>
      <c r="I43" s="110"/>
      <c r="J43" s="79">
        <f t="shared" si="3"/>
        <v>26125</v>
      </c>
      <c r="K43" s="12"/>
      <c r="L43" s="61">
        <f>D43*H43</f>
        <v>47.5</v>
      </c>
      <c r="M43" s="13"/>
    </row>
    <row r="44" spans="1:13" x14ac:dyDescent="0.25">
      <c r="A44" s="15"/>
      <c r="B44" s="109" t="s">
        <v>95</v>
      </c>
      <c r="C44" s="110"/>
      <c r="D44" s="88">
        <v>22</v>
      </c>
      <c r="E44" s="110"/>
      <c r="F44" s="2" t="s">
        <v>96</v>
      </c>
      <c r="G44" s="98"/>
      <c r="H44" s="96">
        <v>0.53</v>
      </c>
      <c r="I44" s="110"/>
      <c r="J44" s="79">
        <f t="shared" si="3"/>
        <v>6413</v>
      </c>
      <c r="K44" s="12"/>
      <c r="L44" s="61">
        <f>D44*H44</f>
        <v>11.66</v>
      </c>
      <c r="M44" s="13"/>
    </row>
    <row r="45" spans="1:13" ht="7.5" customHeight="1" x14ac:dyDescent="0.25">
      <c r="A45" s="15"/>
      <c r="B45" s="110"/>
      <c r="C45" s="110"/>
      <c r="D45" s="103"/>
      <c r="E45" s="98"/>
      <c r="F45" s="104"/>
      <c r="G45" s="98"/>
      <c r="H45" s="103"/>
      <c r="I45" s="110"/>
      <c r="J45" s="58"/>
      <c r="K45" s="12"/>
      <c r="L45" s="62"/>
      <c r="M45" s="13"/>
    </row>
    <row r="46" spans="1:13" x14ac:dyDescent="0.25">
      <c r="A46" s="15"/>
      <c r="B46" s="16" t="s">
        <v>20</v>
      </c>
      <c r="C46" s="110"/>
      <c r="D46" s="103"/>
      <c r="E46" s="98"/>
      <c r="F46" s="104"/>
      <c r="G46" s="98"/>
      <c r="H46" s="103"/>
      <c r="I46" s="110"/>
      <c r="J46" s="76">
        <f t="shared" si="0"/>
        <v>18376.05</v>
      </c>
      <c r="K46" s="43"/>
      <c r="L46" s="78">
        <f>SUM(L47:L51)</f>
        <v>33.411000000000001</v>
      </c>
      <c r="M46" s="13"/>
    </row>
    <row r="47" spans="1:13" x14ac:dyDescent="0.25">
      <c r="A47" s="15"/>
      <c r="B47" s="109" t="s">
        <v>43</v>
      </c>
      <c r="C47" s="110"/>
      <c r="D47" s="88">
        <v>2.5099999999999998</v>
      </c>
      <c r="E47" s="110"/>
      <c r="F47" s="2" t="s">
        <v>48</v>
      </c>
      <c r="G47" s="98"/>
      <c r="H47" s="96">
        <v>2.4500000000000002</v>
      </c>
      <c r="I47" s="110"/>
      <c r="J47" s="79">
        <f t="shared" si="0"/>
        <v>3382.2249999999999</v>
      </c>
      <c r="K47" s="12"/>
      <c r="L47" s="61">
        <f>D47*H47</f>
        <v>6.1494999999999997</v>
      </c>
      <c r="M47" s="13"/>
    </row>
    <row r="48" spans="1:13" x14ac:dyDescent="0.25">
      <c r="A48" s="15"/>
      <c r="B48" s="109" t="s">
        <v>44</v>
      </c>
      <c r="C48" s="110"/>
      <c r="D48" s="88">
        <v>5.01</v>
      </c>
      <c r="E48" s="110"/>
      <c r="F48" s="2" t="s">
        <v>48</v>
      </c>
      <c r="G48" s="98"/>
      <c r="H48" s="96">
        <v>2.15</v>
      </c>
      <c r="I48" s="110"/>
      <c r="J48" s="79">
        <f t="shared" si="0"/>
        <v>5924.3249999999998</v>
      </c>
      <c r="K48" s="12"/>
      <c r="L48" s="61">
        <f>D48*H48</f>
        <v>10.7715</v>
      </c>
      <c r="M48" s="13"/>
    </row>
    <row r="49" spans="1:15" x14ac:dyDescent="0.25">
      <c r="A49" s="15"/>
      <c r="B49" s="109" t="s">
        <v>45</v>
      </c>
      <c r="C49" s="110"/>
      <c r="D49" s="88">
        <v>0.12</v>
      </c>
      <c r="E49" s="110"/>
      <c r="F49" s="2" t="s">
        <v>48</v>
      </c>
      <c r="G49" s="98"/>
      <c r="H49" s="96">
        <v>2.75</v>
      </c>
      <c r="I49" s="110"/>
      <c r="J49" s="79">
        <f t="shared" si="0"/>
        <v>181.49999999999997</v>
      </c>
      <c r="K49" s="12"/>
      <c r="L49" s="61">
        <f>D49*H49</f>
        <v>0.32999999999999996</v>
      </c>
      <c r="M49" s="13"/>
    </row>
    <row r="50" spans="1:15" x14ac:dyDescent="0.25">
      <c r="A50" s="15"/>
      <c r="B50" s="109" t="s">
        <v>46</v>
      </c>
      <c r="C50" s="110"/>
      <c r="D50" s="88">
        <v>1</v>
      </c>
      <c r="E50" s="110"/>
      <c r="F50" s="2" t="s">
        <v>49</v>
      </c>
      <c r="G50" s="98"/>
      <c r="H50" s="96">
        <v>2.59</v>
      </c>
      <c r="I50" s="110"/>
      <c r="J50" s="79">
        <f>L50*$L$1</f>
        <v>1424.5</v>
      </c>
      <c r="K50" s="12"/>
      <c r="L50" s="61">
        <f>D50*H50</f>
        <v>2.59</v>
      </c>
      <c r="M50" s="13"/>
    </row>
    <row r="51" spans="1:15" x14ac:dyDescent="0.25">
      <c r="A51" s="15"/>
      <c r="B51" s="109" t="s">
        <v>47</v>
      </c>
      <c r="C51" s="110"/>
      <c r="D51" s="88">
        <v>1</v>
      </c>
      <c r="E51" s="110"/>
      <c r="F51" s="2" t="s">
        <v>49</v>
      </c>
      <c r="G51" s="98"/>
      <c r="H51" s="96">
        <v>13.57</v>
      </c>
      <c r="I51" s="110"/>
      <c r="J51" s="79">
        <f t="shared" si="0"/>
        <v>7463.5</v>
      </c>
      <c r="K51" s="12"/>
      <c r="L51" s="61">
        <f>D51*H51</f>
        <v>13.57</v>
      </c>
      <c r="M51" s="13"/>
    </row>
    <row r="52" spans="1:15" ht="7.5" customHeight="1" x14ac:dyDescent="0.25">
      <c r="A52" s="15"/>
      <c r="B52" s="32"/>
      <c r="C52" s="110"/>
      <c r="D52" s="101"/>
      <c r="E52" s="98"/>
      <c r="F52" s="102"/>
      <c r="G52" s="98"/>
      <c r="H52" s="101"/>
      <c r="I52" s="110"/>
      <c r="J52" s="58"/>
      <c r="K52" s="12"/>
      <c r="L52" s="62"/>
      <c r="M52" s="13"/>
    </row>
    <row r="53" spans="1:15" x14ac:dyDescent="0.25">
      <c r="A53" s="15"/>
      <c r="B53" s="16" t="s">
        <v>19</v>
      </c>
      <c r="C53" s="110"/>
      <c r="D53" s="103"/>
      <c r="E53" s="98"/>
      <c r="F53" s="104"/>
      <c r="G53" s="98"/>
      <c r="H53" s="103"/>
      <c r="I53" s="110"/>
      <c r="J53" s="76">
        <f t="shared" si="0"/>
        <v>30550.3</v>
      </c>
      <c r="K53" s="43"/>
      <c r="L53" s="78">
        <f>SUM(L54:L56)</f>
        <v>55.545999999999999</v>
      </c>
      <c r="M53" s="13"/>
    </row>
    <row r="54" spans="1:15" x14ac:dyDescent="0.25">
      <c r="A54" s="15"/>
      <c r="B54" s="109" t="s">
        <v>50</v>
      </c>
      <c r="C54" s="110"/>
      <c r="D54" s="88">
        <v>1.64</v>
      </c>
      <c r="E54" s="110"/>
      <c r="F54" s="2" t="s">
        <v>51</v>
      </c>
      <c r="G54" s="110"/>
      <c r="H54" s="96">
        <v>19.7</v>
      </c>
      <c r="I54" s="110"/>
      <c r="J54" s="79">
        <f t="shared" si="0"/>
        <v>17769.400000000001</v>
      </c>
      <c r="K54" s="12"/>
      <c r="L54" s="61">
        <f>D54*H54</f>
        <v>32.308</v>
      </c>
      <c r="M54" s="13"/>
    </row>
    <row r="55" spans="1:15" x14ac:dyDescent="0.25">
      <c r="A55" s="15"/>
      <c r="B55" s="109" t="s">
        <v>91</v>
      </c>
      <c r="C55" s="110"/>
      <c r="D55" s="88">
        <v>0.88</v>
      </c>
      <c r="E55" s="110"/>
      <c r="F55" s="2" t="s">
        <v>51</v>
      </c>
      <c r="G55" s="110"/>
      <c r="H55" s="96">
        <v>19.7</v>
      </c>
      <c r="I55" s="110"/>
      <c r="J55" s="79">
        <f t="shared" si="0"/>
        <v>9534.7999999999993</v>
      </c>
      <c r="K55" s="12"/>
      <c r="L55" s="61">
        <f>D55*H55</f>
        <v>17.335999999999999</v>
      </c>
      <c r="M55" s="13"/>
    </row>
    <row r="56" spans="1:15" x14ac:dyDescent="0.25">
      <c r="A56" s="15"/>
      <c r="B56" s="109" t="s">
        <v>66</v>
      </c>
      <c r="C56" s="110"/>
      <c r="D56" s="88">
        <v>0.52</v>
      </c>
      <c r="E56" s="110"/>
      <c r="F56" s="2" t="s">
        <v>51</v>
      </c>
      <c r="G56" s="110"/>
      <c r="H56" s="88">
        <v>11.35</v>
      </c>
      <c r="I56" s="110"/>
      <c r="J56" s="79">
        <f t="shared" si="0"/>
        <v>3246.1</v>
      </c>
      <c r="K56" s="12"/>
      <c r="L56" s="61">
        <f>D56*H56</f>
        <v>5.9020000000000001</v>
      </c>
      <c r="M56" s="13"/>
    </row>
    <row r="57" spans="1:15" ht="7.5" customHeight="1" x14ac:dyDescent="0.25">
      <c r="A57" s="15"/>
      <c r="B57" s="32"/>
      <c r="C57" s="110"/>
      <c r="D57" s="101"/>
      <c r="E57" s="98"/>
      <c r="F57" s="102"/>
      <c r="G57" s="98"/>
      <c r="H57" s="101"/>
      <c r="I57" s="110"/>
      <c r="J57" s="58"/>
      <c r="K57" s="12"/>
      <c r="L57" s="62"/>
      <c r="M57" s="13"/>
    </row>
    <row r="58" spans="1:15" x14ac:dyDescent="0.25">
      <c r="A58" s="15"/>
      <c r="B58" s="16" t="s">
        <v>18</v>
      </c>
      <c r="C58" s="110"/>
      <c r="D58" s="103"/>
      <c r="E58" s="98"/>
      <c r="F58" s="104"/>
      <c r="G58" s="98"/>
      <c r="H58" s="103"/>
      <c r="I58" s="110"/>
      <c r="J58" s="76">
        <f t="shared" si="0"/>
        <v>13200</v>
      </c>
      <c r="K58" s="43"/>
      <c r="L58" s="78">
        <f>SUM(L59:L61)</f>
        <v>24</v>
      </c>
      <c r="M58" s="13"/>
    </row>
    <row r="59" spans="1:15" x14ac:dyDescent="0.25">
      <c r="A59" s="15"/>
      <c r="B59" s="109" t="s">
        <v>58</v>
      </c>
      <c r="C59" s="110"/>
      <c r="D59" s="88">
        <v>1</v>
      </c>
      <c r="E59" s="110"/>
      <c r="F59" s="2" t="s">
        <v>42</v>
      </c>
      <c r="G59" s="98"/>
      <c r="H59" s="96">
        <v>24</v>
      </c>
      <c r="I59" s="110"/>
      <c r="J59" s="79">
        <f t="shared" si="0"/>
        <v>13200</v>
      </c>
      <c r="K59" s="12"/>
      <c r="L59" s="61">
        <f>D59*H59</f>
        <v>24</v>
      </c>
      <c r="M59" s="13"/>
    </row>
    <row r="60" spans="1:15" x14ac:dyDescent="0.25">
      <c r="A60" s="15"/>
      <c r="B60" s="109"/>
      <c r="C60" s="110"/>
      <c r="D60" s="100"/>
      <c r="E60" s="98"/>
      <c r="F60" s="99"/>
      <c r="G60" s="98"/>
      <c r="H60" s="100"/>
      <c r="I60" s="110"/>
      <c r="J60" s="79">
        <f t="shared" si="0"/>
        <v>0</v>
      </c>
      <c r="K60" s="12"/>
      <c r="L60" s="61">
        <f>D60*H60</f>
        <v>0</v>
      </c>
      <c r="M60" s="13"/>
    </row>
    <row r="61" spans="1:15" x14ac:dyDescent="0.25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ht="7.5" customHeight="1" x14ac:dyDescent="0.25">
      <c r="A62" s="15"/>
      <c r="B62" s="110"/>
      <c r="C62" s="110"/>
      <c r="D62" s="110"/>
      <c r="E62" s="110"/>
      <c r="F62" s="25"/>
      <c r="G62" s="110"/>
      <c r="H62" s="31"/>
      <c r="I62" s="110"/>
      <c r="J62" s="79"/>
      <c r="K62" s="12"/>
      <c r="L62" s="62"/>
      <c r="M62" s="13"/>
    </row>
    <row r="63" spans="1:15" x14ac:dyDescent="0.25">
      <c r="A63" s="15"/>
      <c r="B63" s="86" t="s">
        <v>74</v>
      </c>
      <c r="C63" s="87"/>
      <c r="D63" s="97">
        <v>6.25E-2</v>
      </c>
      <c r="E63" s="110"/>
      <c r="F63" s="25"/>
      <c r="G63" s="110"/>
      <c r="H63" s="110"/>
      <c r="I63" s="110"/>
      <c r="J63" s="94">
        <f t="shared" si="0"/>
        <v>5109.4999999999991</v>
      </c>
      <c r="K63" s="12"/>
      <c r="L63" s="92">
        <v>9.2899999999999991</v>
      </c>
      <c r="M63" s="13"/>
      <c r="O63" s="95"/>
    </row>
    <row r="64" spans="1:15" ht="7.5" customHeight="1" x14ac:dyDescent="0.25">
      <c r="A64" s="15"/>
      <c r="B64" s="110"/>
      <c r="C64" s="110"/>
      <c r="D64" s="110"/>
      <c r="E64" s="110"/>
      <c r="F64" s="25"/>
      <c r="G64" s="110"/>
      <c r="H64" s="110"/>
      <c r="I64" s="110"/>
      <c r="J64" s="58"/>
      <c r="K64" s="12"/>
      <c r="L64" s="62"/>
      <c r="M64" s="13"/>
    </row>
    <row r="65" spans="1:13" x14ac:dyDescent="0.25">
      <c r="A65" s="15"/>
      <c r="B65" s="16" t="s">
        <v>17</v>
      </c>
      <c r="C65" s="110"/>
      <c r="D65" s="110"/>
      <c r="E65" s="110"/>
      <c r="F65" s="25"/>
      <c r="G65" s="110"/>
      <c r="H65" s="110"/>
      <c r="I65" s="110"/>
      <c r="J65" s="73">
        <f t="shared" si="0"/>
        <v>209009.35000000003</v>
      </c>
      <c r="K65" s="43"/>
      <c r="L65" s="63">
        <f>L14+L18+L27+L35+L46+L53+L58+L63+L41</f>
        <v>380.01700000000005</v>
      </c>
      <c r="M65" s="13"/>
    </row>
    <row r="66" spans="1:13" x14ac:dyDescent="0.25">
      <c r="A66" s="15"/>
      <c r="B66" s="16" t="s">
        <v>16</v>
      </c>
      <c r="C66" s="110"/>
      <c r="D66" s="110"/>
      <c r="E66" s="110"/>
      <c r="F66" s="25"/>
      <c r="G66" s="110"/>
      <c r="H66" s="110"/>
      <c r="I66" s="110"/>
      <c r="J66" s="73">
        <f t="shared" si="0"/>
        <v>1607.7642307692308</v>
      </c>
      <c r="K66" s="43"/>
      <c r="L66" s="64">
        <f>L65/D7</f>
        <v>2.9232076923076926</v>
      </c>
      <c r="M66" s="13"/>
    </row>
    <row r="67" spans="1:13" ht="7.5" customHeight="1" x14ac:dyDescent="0.25">
      <c r="A67" s="15"/>
      <c r="B67" s="110"/>
      <c r="C67" s="110"/>
      <c r="D67" s="110"/>
      <c r="E67" s="110"/>
      <c r="F67" s="25"/>
      <c r="G67" s="110"/>
      <c r="H67" s="110"/>
      <c r="I67" s="110"/>
      <c r="J67" s="72"/>
      <c r="K67" s="12"/>
      <c r="L67" s="62"/>
      <c r="M67" s="13"/>
    </row>
    <row r="68" spans="1:13" ht="18.75" thickBot="1" x14ac:dyDescent="0.3">
      <c r="A68" s="15"/>
      <c r="B68" s="16" t="s">
        <v>59</v>
      </c>
      <c r="C68" s="16"/>
      <c r="D68" s="16"/>
      <c r="E68" s="16"/>
      <c r="F68" s="36"/>
      <c r="G68" s="16"/>
      <c r="H68" s="16"/>
      <c r="I68" s="16"/>
      <c r="J68" s="74">
        <f t="shared" si="0"/>
        <v>112740.64999999997</v>
      </c>
      <c r="K68" s="43"/>
      <c r="L68" s="65">
        <f>L10-L65</f>
        <v>204.98299999999995</v>
      </c>
      <c r="M68" s="13"/>
    </row>
    <row r="69" spans="1:13" ht="7.5" customHeight="1" thickTop="1" x14ac:dyDescent="0.25">
      <c r="A69" s="15"/>
      <c r="B69" s="110"/>
      <c r="C69" s="110"/>
      <c r="D69" s="110"/>
      <c r="E69" s="110"/>
      <c r="F69" s="25"/>
      <c r="G69" s="110"/>
      <c r="H69" s="110"/>
      <c r="I69" s="110"/>
      <c r="J69" s="58"/>
      <c r="K69" s="12"/>
      <c r="L69" s="62"/>
      <c r="M69" s="13"/>
    </row>
    <row r="70" spans="1:13" x14ac:dyDescent="0.25">
      <c r="A70" s="15"/>
      <c r="B70" s="21" t="s">
        <v>15</v>
      </c>
      <c r="C70" s="110"/>
      <c r="D70" s="110"/>
      <c r="E70" s="110"/>
      <c r="F70" s="25"/>
      <c r="G70" s="110"/>
      <c r="H70" s="110"/>
      <c r="I70" s="110"/>
      <c r="J70" s="58"/>
      <c r="K70" s="12"/>
      <c r="L70" s="66"/>
      <c r="M70" s="13"/>
    </row>
    <row r="71" spans="1:13" ht="18" customHeight="1" x14ac:dyDescent="0.25">
      <c r="A71" s="15"/>
      <c r="B71" s="139" t="s">
        <v>52</v>
      </c>
      <c r="C71" s="139"/>
      <c r="D71" s="139"/>
      <c r="E71" s="140"/>
      <c r="F71" s="140"/>
      <c r="G71" s="140"/>
      <c r="H71" s="140"/>
      <c r="I71" s="140"/>
      <c r="J71" s="93">
        <f>L71*$L$1</f>
        <v>5500</v>
      </c>
      <c r="K71" s="12"/>
      <c r="L71" s="91">
        <v>10</v>
      </c>
      <c r="M71" s="13"/>
    </row>
    <row r="72" spans="1:13" ht="18" customHeight="1" x14ac:dyDescent="0.25">
      <c r="A72" s="15"/>
      <c r="B72" s="143" t="s">
        <v>53</v>
      </c>
      <c r="C72" s="143"/>
      <c r="D72" s="143"/>
      <c r="E72" s="140"/>
      <c r="F72" s="140"/>
      <c r="G72" s="140"/>
      <c r="H72" s="140"/>
      <c r="I72" s="140"/>
      <c r="J72" s="93">
        <f t="shared" ref="J72:J77" si="4">L72*$L$1</f>
        <v>137500</v>
      </c>
      <c r="K72" s="12"/>
      <c r="L72" s="91">
        <v>250</v>
      </c>
      <c r="M72" s="13"/>
    </row>
    <row r="73" spans="1:13" ht="18" customHeight="1" x14ac:dyDescent="0.25">
      <c r="A73" s="15"/>
      <c r="B73" s="143" t="s">
        <v>54</v>
      </c>
      <c r="C73" s="143"/>
      <c r="D73" s="143"/>
      <c r="E73" s="140"/>
      <c r="F73" s="140"/>
      <c r="G73" s="140"/>
      <c r="H73" s="140"/>
      <c r="I73" s="140"/>
      <c r="J73" s="93">
        <f t="shared" si="4"/>
        <v>20350</v>
      </c>
      <c r="K73" s="12"/>
      <c r="L73" s="91">
        <v>37</v>
      </c>
      <c r="M73" s="13"/>
    </row>
    <row r="74" spans="1:13" ht="18" customHeight="1" x14ac:dyDescent="0.25">
      <c r="A74" s="15"/>
      <c r="B74" s="139" t="s">
        <v>55</v>
      </c>
      <c r="C74" s="139"/>
      <c r="D74" s="139"/>
      <c r="E74" s="140"/>
      <c r="F74" s="140"/>
      <c r="G74" s="140"/>
      <c r="H74" s="140"/>
      <c r="I74" s="140"/>
      <c r="J74" s="93">
        <f t="shared" si="4"/>
        <v>0</v>
      </c>
      <c r="K74" s="12"/>
      <c r="L74" s="105"/>
      <c r="M74" s="13"/>
    </row>
    <row r="75" spans="1:13" ht="18" customHeight="1" x14ac:dyDescent="0.25">
      <c r="A75" s="15"/>
      <c r="B75" s="139" t="s">
        <v>56</v>
      </c>
      <c r="C75" s="139"/>
      <c r="D75" s="139"/>
      <c r="E75" s="140"/>
      <c r="F75" s="140"/>
      <c r="G75" s="140"/>
      <c r="H75" s="140"/>
      <c r="I75" s="140"/>
      <c r="J75" s="93">
        <f t="shared" si="4"/>
        <v>858</v>
      </c>
      <c r="K75" s="12"/>
      <c r="L75" s="91">
        <v>1.56</v>
      </c>
      <c r="M75" s="13"/>
    </row>
    <row r="76" spans="1:13" ht="18" customHeight="1" x14ac:dyDescent="0.25">
      <c r="A76" s="15"/>
      <c r="B76" s="139" t="s">
        <v>57</v>
      </c>
      <c r="C76" s="139"/>
      <c r="D76" s="139"/>
      <c r="E76" s="140"/>
      <c r="F76" s="140"/>
      <c r="G76" s="140"/>
      <c r="H76" s="140"/>
      <c r="I76" s="140"/>
      <c r="J76" s="93">
        <f t="shared" si="4"/>
        <v>0</v>
      </c>
      <c r="K76" s="12"/>
      <c r="L76" s="105"/>
      <c r="M76" s="13"/>
    </row>
    <row r="77" spans="1:13" ht="18" customHeight="1" x14ac:dyDescent="0.25">
      <c r="A77" s="15"/>
      <c r="B77" s="139" t="s">
        <v>61</v>
      </c>
      <c r="C77" s="139"/>
      <c r="D77" s="139"/>
      <c r="E77" s="140"/>
      <c r="F77" s="140"/>
      <c r="G77" s="140"/>
      <c r="H77" s="140"/>
      <c r="I77" s="140"/>
      <c r="J77" s="93">
        <f t="shared" si="4"/>
        <v>32537.999999999996</v>
      </c>
      <c r="K77" s="12"/>
      <c r="L77" s="91">
        <v>59.16</v>
      </c>
      <c r="M77" s="13"/>
    </row>
    <row r="78" spans="1:13" ht="7.5" customHeight="1" x14ac:dyDescent="0.25">
      <c r="A78" s="15"/>
      <c r="B78" s="110"/>
      <c r="C78" s="110"/>
      <c r="D78" s="110"/>
      <c r="E78" s="110"/>
      <c r="F78" s="25"/>
      <c r="G78" s="110"/>
      <c r="H78" s="110"/>
      <c r="I78" s="110"/>
      <c r="J78" s="58"/>
      <c r="K78" s="12"/>
      <c r="L78" s="62"/>
      <c r="M78" s="13"/>
    </row>
    <row r="79" spans="1:13" x14ac:dyDescent="0.25">
      <c r="A79" s="15"/>
      <c r="B79" s="16" t="s">
        <v>14</v>
      </c>
      <c r="C79" s="110"/>
      <c r="D79" s="110"/>
      <c r="E79" s="110"/>
      <c r="F79" s="25"/>
      <c r="G79" s="110"/>
      <c r="H79" s="110"/>
      <c r="I79" s="110"/>
      <c r="J79" s="73">
        <f t="shared" ref="J79:J85" si="5">L79*$L$1</f>
        <v>196746.00000000003</v>
      </c>
      <c r="K79" s="43"/>
      <c r="L79" s="63">
        <f>SUM(L70:L77)</f>
        <v>357.72</v>
      </c>
      <c r="M79" s="13"/>
    </row>
    <row r="80" spans="1:13" x14ac:dyDescent="0.25">
      <c r="A80" s="15"/>
      <c r="B80" s="16" t="s">
        <v>13</v>
      </c>
      <c r="C80" s="110"/>
      <c r="D80" s="110"/>
      <c r="E80" s="110"/>
      <c r="F80" s="25"/>
      <c r="G80" s="110"/>
      <c r="H80" s="110"/>
      <c r="I80" s="110"/>
      <c r="J80" s="73">
        <f t="shared" si="5"/>
        <v>1513.4307692307693</v>
      </c>
      <c r="K80" s="43"/>
      <c r="L80" s="64">
        <f>L79/D7</f>
        <v>2.7516923076923079</v>
      </c>
      <c r="M80" s="13"/>
    </row>
    <row r="81" spans="1:26" x14ac:dyDescent="0.25">
      <c r="A81" s="15"/>
      <c r="B81" s="110"/>
      <c r="C81" s="110"/>
      <c r="D81" s="110"/>
      <c r="E81" s="110"/>
      <c r="F81" s="25"/>
      <c r="G81" s="110"/>
      <c r="H81" s="110"/>
      <c r="I81" s="110"/>
      <c r="J81" s="58"/>
      <c r="K81" s="12"/>
      <c r="L81" s="62"/>
      <c r="M81" s="13"/>
    </row>
    <row r="82" spans="1:26" x14ac:dyDescent="0.25">
      <c r="A82" s="15"/>
      <c r="B82" s="16" t="s">
        <v>12</v>
      </c>
      <c r="C82" s="110"/>
      <c r="D82" s="110"/>
      <c r="E82" s="110"/>
      <c r="F82" s="25"/>
      <c r="G82" s="110"/>
      <c r="H82" s="110"/>
      <c r="I82" s="110"/>
      <c r="J82" s="73">
        <f t="shared" si="5"/>
        <v>405755.35000000003</v>
      </c>
      <c r="K82" s="43"/>
      <c r="L82" s="63">
        <f>L65+L79</f>
        <v>737.73700000000008</v>
      </c>
      <c r="M82" s="13"/>
    </row>
    <row r="83" spans="1:26" x14ac:dyDescent="0.25">
      <c r="A83" s="15"/>
      <c r="B83" s="16" t="s">
        <v>11</v>
      </c>
      <c r="C83" s="110"/>
      <c r="D83" s="110"/>
      <c r="E83" s="110"/>
      <c r="F83" s="25"/>
      <c r="G83" s="110"/>
      <c r="H83" s="110"/>
      <c r="I83" s="110"/>
      <c r="J83" s="73">
        <f t="shared" si="5"/>
        <v>3121.1950000000006</v>
      </c>
      <c r="K83" s="43"/>
      <c r="L83" s="64">
        <f>L82/D7</f>
        <v>5.6749000000000009</v>
      </c>
      <c r="M83" s="13"/>
    </row>
    <row r="84" spans="1:26" x14ac:dyDescent="0.25">
      <c r="A84" s="15"/>
      <c r="B84" s="110"/>
      <c r="C84" s="110"/>
      <c r="D84" s="110"/>
      <c r="E84" s="110"/>
      <c r="F84" s="25"/>
      <c r="G84" s="110"/>
      <c r="H84" s="110"/>
      <c r="I84" s="110"/>
      <c r="J84" s="72"/>
      <c r="K84" s="12"/>
      <c r="L84" s="62"/>
      <c r="M84" s="13"/>
    </row>
    <row r="85" spans="1:26" ht="18.75" thickBot="1" x14ac:dyDescent="0.3">
      <c r="A85" s="15"/>
      <c r="B85" s="16" t="s">
        <v>10</v>
      </c>
      <c r="C85" s="16"/>
      <c r="D85" s="16"/>
      <c r="E85" s="16"/>
      <c r="F85" s="36"/>
      <c r="G85" s="16"/>
      <c r="H85" s="16"/>
      <c r="I85" s="16"/>
      <c r="J85" s="74">
        <f t="shared" si="5"/>
        <v>-84005.350000000049</v>
      </c>
      <c r="K85" s="43"/>
      <c r="L85" s="65">
        <f>L10-L82</f>
        <v>-152.73700000000008</v>
      </c>
      <c r="M85" s="13"/>
    </row>
    <row r="86" spans="1:26" ht="18.75" thickTop="1" x14ac:dyDescent="0.25">
      <c r="A86" s="15"/>
      <c r="B86" s="110"/>
      <c r="C86" s="110"/>
      <c r="D86" s="110"/>
      <c r="E86" s="110"/>
      <c r="F86" s="25"/>
      <c r="G86" s="110"/>
      <c r="H86" s="110"/>
      <c r="I86" s="110"/>
      <c r="J86" s="58"/>
      <c r="K86" s="12"/>
      <c r="L86" s="58"/>
      <c r="M86" s="13"/>
    </row>
    <row r="87" spans="1:26" x14ac:dyDescent="0.25">
      <c r="A87" s="15"/>
      <c r="B87" s="110" t="s">
        <v>9</v>
      </c>
      <c r="C87" s="110"/>
      <c r="D87" s="110"/>
      <c r="E87" s="110"/>
      <c r="F87" s="25"/>
      <c r="G87" s="110"/>
      <c r="H87" s="110"/>
      <c r="I87" s="110"/>
      <c r="J87" s="67"/>
      <c r="K87" s="110"/>
      <c r="L87" s="67"/>
      <c r="M87" s="23"/>
    </row>
    <row r="88" spans="1:26" s="3" customFormat="1" x14ac:dyDescent="0.25">
      <c r="A88" s="29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x14ac:dyDescent="0.25">
      <c r="A93" s="15"/>
      <c r="B93" s="110"/>
      <c r="C93" s="110"/>
      <c r="D93" s="110"/>
      <c r="E93" s="110"/>
      <c r="F93" s="25"/>
      <c r="G93" s="110"/>
      <c r="H93" s="110"/>
      <c r="I93" s="110"/>
      <c r="J93" s="67"/>
      <c r="K93" s="110"/>
      <c r="L93" s="67"/>
      <c r="M93" s="23"/>
    </row>
    <row r="94" spans="1:26" x14ac:dyDescent="0.25">
      <c r="A94" s="15"/>
      <c r="B94" s="21" t="s">
        <v>8</v>
      </c>
      <c r="C94" s="110"/>
      <c r="D94" s="22" t="s">
        <v>7</v>
      </c>
      <c r="E94" s="110"/>
      <c r="F94" s="25" t="s">
        <v>6</v>
      </c>
      <c r="G94" s="110"/>
      <c r="H94" s="22" t="s">
        <v>5</v>
      </c>
      <c r="I94" s="110"/>
      <c r="J94" s="67"/>
      <c r="K94" s="110"/>
      <c r="L94" s="67"/>
      <c r="M94" s="23"/>
    </row>
    <row r="95" spans="1:26" x14ac:dyDescent="0.25">
      <c r="A95" s="15"/>
      <c r="B95" s="110"/>
      <c r="C95" s="110"/>
      <c r="D95" s="9">
        <v>0.1</v>
      </c>
      <c r="E95" s="110"/>
      <c r="F95" s="25"/>
      <c r="G95" s="110"/>
      <c r="H95" s="9">
        <v>0.1</v>
      </c>
      <c r="I95" s="110"/>
      <c r="J95" s="67"/>
      <c r="K95" s="110"/>
      <c r="L95" s="67"/>
      <c r="M95" s="23"/>
    </row>
    <row r="96" spans="1:26" x14ac:dyDescent="0.25">
      <c r="A96" s="15"/>
      <c r="B96" s="110"/>
      <c r="C96" s="110"/>
      <c r="D96" s="52"/>
      <c r="E96" s="16"/>
      <c r="F96" s="35" t="s">
        <v>3</v>
      </c>
      <c r="G96" s="16"/>
      <c r="H96" s="52"/>
      <c r="I96" s="110"/>
      <c r="J96" s="67"/>
      <c r="K96" s="110"/>
      <c r="L96" s="67"/>
      <c r="M96" s="23"/>
    </row>
    <row r="97" spans="1:13" x14ac:dyDescent="0.25">
      <c r="A97" s="15"/>
      <c r="B97" s="24" t="s">
        <v>4</v>
      </c>
      <c r="C97" s="110"/>
      <c r="D97" s="52">
        <f>F97*(1-D95)</f>
        <v>117</v>
      </c>
      <c r="E97" s="16"/>
      <c r="F97" s="36">
        <f>D7</f>
        <v>130</v>
      </c>
      <c r="G97" s="16"/>
      <c r="H97" s="35">
        <f>F97*(1+H95)</f>
        <v>143</v>
      </c>
      <c r="I97" s="110"/>
      <c r="J97" s="67"/>
      <c r="K97" s="110"/>
      <c r="L97" s="67"/>
      <c r="M97" s="23"/>
    </row>
    <row r="98" spans="1:13" ht="4.5" customHeight="1" x14ac:dyDescent="0.25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x14ac:dyDescent="0.25">
      <c r="A99" s="15"/>
      <c r="B99" s="110" t="s">
        <v>2</v>
      </c>
      <c r="C99" s="110"/>
      <c r="D99" s="26">
        <f>$L$65/D97</f>
        <v>3.2480085470085474</v>
      </c>
      <c r="E99" s="110"/>
      <c r="F99" s="26">
        <f>$L$65/F97</f>
        <v>2.9232076923076926</v>
      </c>
      <c r="G99" s="110"/>
      <c r="H99" s="26">
        <f>$L$65/H97</f>
        <v>2.657461538461539</v>
      </c>
      <c r="I99" s="110"/>
      <c r="J99" s="67"/>
      <c r="K99" s="110"/>
      <c r="L99" s="67"/>
      <c r="M99" s="23"/>
    </row>
    <row r="100" spans="1:13" ht="4.5" customHeight="1" x14ac:dyDescent="0.25">
      <c r="A100" s="15"/>
      <c r="B100" s="110"/>
      <c r="C100" s="110"/>
      <c r="D100" s="110"/>
      <c r="E100" s="110"/>
      <c r="F100" s="25"/>
      <c r="G100" s="110"/>
      <c r="H100" s="110"/>
      <c r="I100" s="110"/>
      <c r="J100" s="67"/>
      <c r="K100" s="110"/>
      <c r="L100" s="67"/>
      <c r="M100" s="23"/>
    </row>
    <row r="101" spans="1:13" x14ac:dyDescent="0.25">
      <c r="A101" s="15"/>
      <c r="B101" s="110" t="s">
        <v>1</v>
      </c>
      <c r="C101" s="110"/>
      <c r="D101" s="26">
        <f>$L$79/D97</f>
        <v>3.0574358974358975</v>
      </c>
      <c r="E101" s="110"/>
      <c r="F101" s="26">
        <f>$L$79/F97</f>
        <v>2.7516923076923079</v>
      </c>
      <c r="G101" s="110"/>
      <c r="H101" s="26">
        <f>$L$79/H97</f>
        <v>2.5015384615384617</v>
      </c>
      <c r="I101" s="110"/>
      <c r="J101" s="67"/>
      <c r="K101" s="110"/>
      <c r="L101" s="67"/>
      <c r="M101" s="23"/>
    </row>
    <row r="102" spans="1:13" ht="3.75" customHeight="1" x14ac:dyDescent="0.25">
      <c r="A102" s="15"/>
      <c r="B102" s="110"/>
      <c r="C102" s="110"/>
      <c r="D102" s="110"/>
      <c r="E102" s="110"/>
      <c r="F102" s="25"/>
      <c r="G102" s="110"/>
      <c r="H102" s="110"/>
      <c r="I102" s="110"/>
      <c r="J102" s="67"/>
      <c r="K102" s="110"/>
      <c r="L102" s="67"/>
      <c r="M102" s="23"/>
    </row>
    <row r="103" spans="1:13" x14ac:dyDescent="0.25">
      <c r="A103" s="15"/>
      <c r="B103" s="110" t="s">
        <v>0</v>
      </c>
      <c r="C103" s="110"/>
      <c r="D103" s="26">
        <f>$L$82/D97</f>
        <v>6.3054444444444453</v>
      </c>
      <c r="E103" s="110"/>
      <c r="F103" s="26">
        <f>$L$82/F97</f>
        <v>5.6749000000000009</v>
      </c>
      <c r="G103" s="110"/>
      <c r="H103" s="26">
        <f>$L$82/H97</f>
        <v>5.1590000000000007</v>
      </c>
      <c r="I103" s="110"/>
      <c r="J103" s="67"/>
      <c r="K103" s="110"/>
      <c r="L103" s="67"/>
      <c r="M103" s="23"/>
    </row>
    <row r="104" spans="1:13" ht="5.25" customHeight="1" x14ac:dyDescent="0.25">
      <c r="A104" s="15"/>
      <c r="B104" s="110"/>
      <c r="C104" s="110"/>
      <c r="D104" s="110"/>
      <c r="E104" s="110"/>
      <c r="F104" s="25"/>
      <c r="G104" s="110"/>
      <c r="H104" s="110"/>
      <c r="I104" s="110"/>
      <c r="J104" s="67"/>
      <c r="K104" s="110"/>
      <c r="L104" s="67"/>
      <c r="M104" s="23"/>
    </row>
    <row r="105" spans="1:13" x14ac:dyDescent="0.25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25">
      <c r="A106" s="15"/>
      <c r="B106" s="110"/>
      <c r="C106" s="110"/>
      <c r="D106" s="16"/>
      <c r="E106" s="16"/>
      <c r="F106" s="36" t="s">
        <v>4</v>
      </c>
      <c r="G106" s="16"/>
      <c r="H106" s="16"/>
      <c r="I106" s="110"/>
      <c r="J106" s="67"/>
      <c r="K106" s="110"/>
      <c r="L106" s="67"/>
      <c r="M106" s="23"/>
    </row>
    <row r="107" spans="1:13" x14ac:dyDescent="0.25">
      <c r="A107" s="15"/>
      <c r="B107" s="24" t="s">
        <v>3</v>
      </c>
      <c r="C107" s="110"/>
      <c r="D107" s="20">
        <f>F107*(1-D95)</f>
        <v>4.05</v>
      </c>
      <c r="E107" s="16"/>
      <c r="F107" s="53">
        <f>H7</f>
        <v>4.5</v>
      </c>
      <c r="G107" s="16"/>
      <c r="H107" s="20">
        <f>F107*(1+H95)</f>
        <v>4.95</v>
      </c>
      <c r="I107" s="110"/>
      <c r="J107" s="67"/>
      <c r="K107" s="110"/>
      <c r="L107" s="67"/>
      <c r="M107" s="23"/>
    </row>
    <row r="108" spans="1:13" ht="4.5" customHeight="1" x14ac:dyDescent="0.25">
      <c r="A108" s="15"/>
      <c r="B108" s="110"/>
      <c r="C108" s="110"/>
      <c r="D108" s="110"/>
      <c r="E108" s="110"/>
      <c r="F108" s="25"/>
      <c r="G108" s="110"/>
      <c r="H108" s="110"/>
      <c r="I108" s="110"/>
      <c r="J108" s="67"/>
      <c r="K108" s="110"/>
      <c r="L108" s="67"/>
      <c r="M108" s="23"/>
    </row>
    <row r="109" spans="1:13" x14ac:dyDescent="0.25">
      <c r="A109" s="15"/>
      <c r="B109" s="110" t="s">
        <v>2</v>
      </c>
      <c r="C109" s="110"/>
      <c r="D109" s="27">
        <f>$L$65/D107</f>
        <v>93.831358024691369</v>
      </c>
      <c r="E109" s="110"/>
      <c r="F109" s="27">
        <f>$L$65/F107</f>
        <v>84.448222222222228</v>
      </c>
      <c r="G109" s="110"/>
      <c r="H109" s="27">
        <f>$L$65/H107</f>
        <v>76.771111111111125</v>
      </c>
      <c r="I109" s="110"/>
      <c r="J109" s="67"/>
      <c r="K109" s="110"/>
      <c r="L109" s="67"/>
      <c r="M109" s="23"/>
    </row>
    <row r="110" spans="1:13" ht="3" customHeight="1" x14ac:dyDescent="0.25">
      <c r="A110" s="15"/>
      <c r="B110" s="110"/>
      <c r="C110" s="110"/>
      <c r="D110" s="110"/>
      <c r="E110" s="110"/>
      <c r="F110" s="25"/>
      <c r="G110" s="110"/>
      <c r="H110" s="110"/>
      <c r="I110" s="110"/>
      <c r="J110" s="67"/>
      <c r="K110" s="110"/>
      <c r="L110" s="67"/>
      <c r="M110" s="23"/>
    </row>
    <row r="111" spans="1:13" x14ac:dyDescent="0.25">
      <c r="A111" s="15"/>
      <c r="B111" s="110" t="s">
        <v>1</v>
      </c>
      <c r="C111" s="110"/>
      <c r="D111" s="27">
        <f>$L$79/D107</f>
        <v>88.32592592592593</v>
      </c>
      <c r="E111" s="110"/>
      <c r="F111" s="27">
        <f>$L$79/F107</f>
        <v>79.493333333333339</v>
      </c>
      <c r="G111" s="110"/>
      <c r="H111" s="27">
        <f>$L$79/H107</f>
        <v>72.266666666666666</v>
      </c>
      <c r="I111" s="110"/>
      <c r="J111" s="67"/>
      <c r="K111" s="110"/>
      <c r="L111" s="67"/>
      <c r="M111" s="23"/>
    </row>
    <row r="112" spans="1:13" ht="3.75" customHeight="1" x14ac:dyDescent="0.25">
      <c r="A112" s="15"/>
      <c r="B112" s="110"/>
      <c r="C112" s="110"/>
      <c r="D112" s="110"/>
      <c r="E112" s="110"/>
      <c r="F112" s="25"/>
      <c r="G112" s="110"/>
      <c r="H112" s="110"/>
      <c r="I112" s="110"/>
      <c r="J112" s="67"/>
      <c r="K112" s="110"/>
      <c r="L112" s="67"/>
      <c r="M112" s="23"/>
    </row>
    <row r="113" spans="1:13" x14ac:dyDescent="0.25">
      <c r="A113" s="15"/>
      <c r="B113" s="110" t="s">
        <v>0</v>
      </c>
      <c r="C113" s="110"/>
      <c r="D113" s="27">
        <f>$L$82/D107</f>
        <v>182.15728395061731</v>
      </c>
      <c r="E113" s="110"/>
      <c r="F113" s="27">
        <f>$L$82/F107</f>
        <v>163.94155555555557</v>
      </c>
      <c r="G113" s="110"/>
      <c r="H113" s="27">
        <f>$L$82/H107</f>
        <v>149.03777777777779</v>
      </c>
      <c r="I113" s="110"/>
      <c r="J113" s="67"/>
      <c r="K113" s="110"/>
      <c r="L113" s="67"/>
      <c r="M113" s="23"/>
    </row>
    <row r="114" spans="1:13" ht="5.25" customHeight="1" thickBot="1" x14ac:dyDescent="0.3">
      <c r="A114" s="19"/>
      <c r="B114" s="14"/>
      <c r="C114" s="14"/>
      <c r="D114" s="14"/>
      <c r="E114" s="14"/>
      <c r="F114" s="47"/>
      <c r="G114" s="14"/>
      <c r="H114" s="14"/>
      <c r="I114" s="14"/>
      <c r="J114" s="68"/>
      <c r="K114" s="14"/>
      <c r="L114" s="68"/>
      <c r="M114" s="48"/>
    </row>
    <row r="115" spans="1:13" s="44" customFormat="1" x14ac:dyDescent="0.25">
      <c r="F115" s="46"/>
      <c r="J115" s="69"/>
      <c r="L115" s="69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</sheetData>
  <sheetProtection selectLockedCells="1"/>
  <mergeCells count="20">
    <mergeCell ref="B73:D73"/>
    <mergeCell ref="E73:I73"/>
    <mergeCell ref="A1:H1"/>
    <mergeCell ref="B71:D71"/>
    <mergeCell ref="E71:I71"/>
    <mergeCell ref="B72:D72"/>
    <mergeCell ref="E72:I72"/>
    <mergeCell ref="B74:D74"/>
    <mergeCell ref="E74:I74"/>
    <mergeCell ref="B75:D75"/>
    <mergeCell ref="E75:I75"/>
    <mergeCell ref="B76:D76"/>
    <mergeCell ref="E76:I76"/>
    <mergeCell ref="B92:L92"/>
    <mergeCell ref="B77:D77"/>
    <mergeCell ref="E77:I77"/>
    <mergeCell ref="B88:L88"/>
    <mergeCell ref="B89:L89"/>
    <mergeCell ref="B90:L90"/>
    <mergeCell ref="B91:L91"/>
  </mergeCells>
  <pageMargins left="1.1499999999999999" right="0.75" top="0.75" bottom="0.75" header="0.5" footer="0.5"/>
  <pageSetup scale="60" orientation="portrait" r:id="rId1"/>
  <headerFooter alignWithMargins="0"/>
  <ignoredErrors>
    <ignoredError sqref="J71:J7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8"/>
  <sheetViews>
    <sheetView zoomScaleNormal="100" workbookViewId="0">
      <selection activeCell="N93" sqref="N93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174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550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25">
      <c r="A7" s="15"/>
      <c r="B7" s="109" t="s">
        <v>70</v>
      </c>
      <c r="C7" s="110"/>
      <c r="D7" s="96">
        <v>145</v>
      </c>
      <c r="E7" s="110"/>
      <c r="F7" s="2" t="s">
        <v>37</v>
      </c>
      <c r="G7" s="98"/>
      <c r="H7" s="96">
        <v>3</v>
      </c>
      <c r="I7" s="110"/>
      <c r="J7" s="79">
        <f>L7*$L$1</f>
        <v>239250</v>
      </c>
      <c r="K7" s="12"/>
      <c r="L7" s="54">
        <f>D7*H7</f>
        <v>435</v>
      </c>
      <c r="M7" s="13"/>
      <c r="N7" s="45"/>
    </row>
    <row r="8" spans="1:16" x14ac:dyDescent="0.25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239250</v>
      </c>
      <c r="K10" s="43"/>
      <c r="L10" s="59">
        <f>SUM(L7:L9)</f>
        <v>435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x14ac:dyDescent="0.25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8" si="0">L14*$L$1</f>
        <v>13310</v>
      </c>
      <c r="K14" s="43"/>
      <c r="L14" s="77">
        <f>SUM(L15:L16)</f>
        <v>24.2</v>
      </c>
      <c r="M14" s="13"/>
    </row>
    <row r="15" spans="1:16" x14ac:dyDescent="0.25">
      <c r="A15" s="15"/>
      <c r="B15" s="109" t="s">
        <v>103</v>
      </c>
      <c r="C15" s="110"/>
      <c r="D15" s="88">
        <v>110</v>
      </c>
      <c r="E15" s="110"/>
      <c r="F15" s="2" t="s">
        <v>38</v>
      </c>
      <c r="G15" s="98"/>
      <c r="H15" s="96">
        <v>0.22</v>
      </c>
      <c r="I15" s="110"/>
      <c r="J15" s="79">
        <f t="shared" si="0"/>
        <v>13310</v>
      </c>
      <c r="K15" s="12"/>
      <c r="L15" s="60">
        <f>D15*H15</f>
        <v>24.2</v>
      </c>
      <c r="M15" s="13"/>
    </row>
    <row r="16" spans="1:16" x14ac:dyDescent="0.25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25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25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39050</v>
      </c>
      <c r="K18" s="43"/>
      <c r="L18" s="77">
        <f>SUM(L19:L25)</f>
        <v>71</v>
      </c>
      <c r="M18" s="13"/>
    </row>
    <row r="19" spans="1:13" x14ac:dyDescent="0.25">
      <c r="A19" s="15"/>
      <c r="B19" s="109" t="s">
        <v>39</v>
      </c>
      <c r="C19" s="110"/>
      <c r="D19" s="88">
        <v>130</v>
      </c>
      <c r="E19" s="110"/>
      <c r="F19" s="2" t="s">
        <v>38</v>
      </c>
      <c r="G19" s="110"/>
      <c r="H19" s="96">
        <v>0.4</v>
      </c>
      <c r="I19" s="110"/>
      <c r="J19" s="79">
        <f t="shared" si="0"/>
        <v>28600</v>
      </c>
      <c r="K19" s="12"/>
      <c r="L19" s="60">
        <f t="shared" ref="L19:L25" si="1">D19*H19</f>
        <v>52</v>
      </c>
      <c r="M19" s="13"/>
    </row>
    <row r="20" spans="1:13" x14ac:dyDescent="0.25">
      <c r="A20" s="15"/>
      <c r="B20" s="109" t="s">
        <v>40</v>
      </c>
      <c r="C20" s="110"/>
      <c r="D20" s="88">
        <v>50</v>
      </c>
      <c r="E20" s="110"/>
      <c r="F20" s="2" t="s">
        <v>38</v>
      </c>
      <c r="G20" s="110"/>
      <c r="H20" s="96">
        <v>0.38</v>
      </c>
      <c r="I20" s="110"/>
      <c r="J20" s="79">
        <f t="shared" si="0"/>
        <v>10450</v>
      </c>
      <c r="K20" s="12"/>
      <c r="L20" s="60">
        <f t="shared" si="1"/>
        <v>19</v>
      </c>
      <c r="M20" s="13"/>
    </row>
    <row r="21" spans="1:13" x14ac:dyDescent="0.25">
      <c r="A21" s="15"/>
      <c r="B21" s="109"/>
      <c r="C21" s="110"/>
      <c r="D21" s="88"/>
      <c r="E21" s="110"/>
      <c r="F21" s="2"/>
      <c r="G21" s="110"/>
      <c r="H21" s="96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3" x14ac:dyDescent="0.25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25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25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25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24574</v>
      </c>
      <c r="K27" s="43"/>
      <c r="L27" s="78">
        <f>SUM(L28:L33)</f>
        <v>44.68</v>
      </c>
      <c r="M27" s="13"/>
    </row>
    <row r="28" spans="1:13" x14ac:dyDescent="0.25">
      <c r="A28" s="15"/>
      <c r="B28" s="132" t="s">
        <v>172</v>
      </c>
      <c r="C28" s="131"/>
      <c r="D28" s="88">
        <v>16.399999999999999</v>
      </c>
      <c r="E28" s="131"/>
      <c r="F28" s="2" t="s">
        <v>64</v>
      </c>
      <c r="G28" s="131"/>
      <c r="H28" s="96">
        <v>0.95</v>
      </c>
      <c r="I28" s="110"/>
      <c r="J28" s="79">
        <f t="shared" si="0"/>
        <v>8568.9999999999982</v>
      </c>
      <c r="K28" s="12"/>
      <c r="L28" s="61">
        <f t="shared" ref="L28:L33" si="2">D28*H28</f>
        <v>15.579999999999998</v>
      </c>
      <c r="M28" s="13"/>
    </row>
    <row r="29" spans="1:13" x14ac:dyDescent="0.25">
      <c r="A29" s="15"/>
      <c r="B29" s="132" t="s">
        <v>168</v>
      </c>
      <c r="C29" s="131"/>
      <c r="D29" s="88">
        <v>20</v>
      </c>
      <c r="E29" s="131"/>
      <c r="F29" s="2" t="s">
        <v>64</v>
      </c>
      <c r="G29" s="131"/>
      <c r="H29" s="96">
        <v>0.6</v>
      </c>
      <c r="I29" s="110"/>
      <c r="J29" s="79">
        <f t="shared" si="0"/>
        <v>6600</v>
      </c>
      <c r="K29" s="12"/>
      <c r="L29" s="61">
        <f t="shared" si="2"/>
        <v>12</v>
      </c>
      <c r="M29" s="13"/>
    </row>
    <row r="30" spans="1:13" x14ac:dyDescent="0.25">
      <c r="A30" s="15"/>
      <c r="B30" s="132" t="s">
        <v>173</v>
      </c>
      <c r="C30" s="131"/>
      <c r="D30" s="88">
        <v>6</v>
      </c>
      <c r="E30" s="131"/>
      <c r="F30" s="2" t="s">
        <v>64</v>
      </c>
      <c r="G30" s="131"/>
      <c r="H30" s="96">
        <v>2.85</v>
      </c>
      <c r="I30" s="110"/>
      <c r="J30" s="79">
        <f t="shared" si="0"/>
        <v>9405</v>
      </c>
      <c r="K30" s="12"/>
      <c r="L30" s="61">
        <f t="shared" si="2"/>
        <v>17.100000000000001</v>
      </c>
      <c r="M30" s="13"/>
    </row>
    <row r="31" spans="1:13" x14ac:dyDescent="0.25">
      <c r="A31" s="15"/>
      <c r="B31" s="109"/>
      <c r="C31" s="110"/>
      <c r="D31" s="88"/>
      <c r="E31" s="98"/>
      <c r="F31" s="2"/>
      <c r="G31" s="110"/>
      <c r="H31" s="88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25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25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25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25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18342.499999999996</v>
      </c>
      <c r="K35" s="43"/>
      <c r="L35" s="78">
        <f>SUM(L36:L39)</f>
        <v>33.349999999999994</v>
      </c>
      <c r="M35" s="13"/>
    </row>
    <row r="36" spans="1:13" x14ac:dyDescent="0.25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7.25</v>
      </c>
      <c r="I36" s="110"/>
      <c r="J36" s="79">
        <f t="shared" si="0"/>
        <v>3987.5</v>
      </c>
      <c r="K36" s="12"/>
      <c r="L36" s="61">
        <f>D36*H36</f>
        <v>7.25</v>
      </c>
      <c r="M36" s="13"/>
    </row>
    <row r="37" spans="1:13" x14ac:dyDescent="0.25">
      <c r="A37" s="15"/>
      <c r="B37" s="109" t="s">
        <v>68</v>
      </c>
      <c r="C37" s="110"/>
      <c r="D37" s="88">
        <v>145</v>
      </c>
      <c r="E37" s="110"/>
      <c r="F37" s="2" t="s">
        <v>37</v>
      </c>
      <c r="G37" s="110"/>
      <c r="H37" s="96">
        <v>0.18</v>
      </c>
      <c r="I37" s="110"/>
      <c r="J37" s="79">
        <f t="shared" si="0"/>
        <v>14354.999999999998</v>
      </c>
      <c r="K37" s="12"/>
      <c r="L37" s="61">
        <f>D37*H37</f>
        <v>26.099999999999998</v>
      </c>
      <c r="M37" s="13"/>
    </row>
    <row r="38" spans="1:13" x14ac:dyDescent="0.25">
      <c r="A38" s="15"/>
      <c r="B38" s="109"/>
      <c r="C38" s="110"/>
      <c r="D38" s="88"/>
      <c r="E38" s="110"/>
      <c r="F38" s="2"/>
      <c r="G38" s="110"/>
      <c r="H38" s="88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25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ht="7.5" customHeight="1" x14ac:dyDescent="0.25">
      <c r="A40" s="15"/>
      <c r="B40" s="110"/>
      <c r="C40" s="110"/>
      <c r="D40" s="103"/>
      <c r="E40" s="98"/>
      <c r="F40" s="104"/>
      <c r="G40" s="98"/>
      <c r="H40" s="103"/>
      <c r="I40" s="110"/>
      <c r="J40" s="58"/>
      <c r="K40" s="12"/>
      <c r="L40" s="62"/>
      <c r="M40" s="13"/>
    </row>
    <row r="41" spans="1:13" x14ac:dyDescent="0.25">
      <c r="A41" s="15"/>
      <c r="B41" s="16" t="s">
        <v>92</v>
      </c>
      <c r="C41" s="110"/>
      <c r="D41" s="103"/>
      <c r="E41" s="98"/>
      <c r="F41" s="104"/>
      <c r="G41" s="98"/>
      <c r="H41" s="103"/>
      <c r="I41" s="110"/>
      <c r="J41" s="76">
        <f t="shared" ref="J41:J44" si="3">L41*$L$1</f>
        <v>56012</v>
      </c>
      <c r="K41" s="78"/>
      <c r="L41" s="78">
        <f>SUM(L42:L44)</f>
        <v>101.84</v>
      </c>
      <c r="M41" s="13"/>
    </row>
    <row r="42" spans="1:13" x14ac:dyDescent="0.25">
      <c r="A42" s="15"/>
      <c r="B42" s="109" t="s">
        <v>93</v>
      </c>
      <c r="C42" s="110"/>
      <c r="D42" s="88">
        <v>22</v>
      </c>
      <c r="E42" s="110"/>
      <c r="F42" s="2" t="s">
        <v>96</v>
      </c>
      <c r="G42" s="98"/>
      <c r="H42" s="96">
        <v>1.94</v>
      </c>
      <c r="I42" s="110"/>
      <c r="J42" s="79">
        <f t="shared" si="3"/>
        <v>23474</v>
      </c>
      <c r="K42" s="12"/>
      <c r="L42" s="61">
        <f>D42*H42</f>
        <v>42.68</v>
      </c>
      <c r="M42" s="13"/>
    </row>
    <row r="43" spans="1:13" x14ac:dyDescent="0.25">
      <c r="A43" s="15"/>
      <c r="B43" s="109" t="s">
        <v>94</v>
      </c>
      <c r="C43" s="110"/>
      <c r="D43" s="88">
        <v>1</v>
      </c>
      <c r="E43" s="110"/>
      <c r="F43" s="2" t="s">
        <v>97</v>
      </c>
      <c r="G43" s="98"/>
      <c r="H43" s="96">
        <v>47.5</v>
      </c>
      <c r="I43" s="110"/>
      <c r="J43" s="79">
        <f t="shared" si="3"/>
        <v>26125</v>
      </c>
      <c r="K43" s="12"/>
      <c r="L43" s="61">
        <f>D43*H43</f>
        <v>47.5</v>
      </c>
      <c r="M43" s="13"/>
    </row>
    <row r="44" spans="1:13" x14ac:dyDescent="0.25">
      <c r="A44" s="15"/>
      <c r="B44" s="109" t="s">
        <v>95</v>
      </c>
      <c r="C44" s="110"/>
      <c r="D44" s="88">
        <v>22</v>
      </c>
      <c r="E44" s="110"/>
      <c r="F44" s="2" t="s">
        <v>96</v>
      </c>
      <c r="G44" s="98"/>
      <c r="H44" s="96">
        <v>0.53</v>
      </c>
      <c r="I44" s="110"/>
      <c r="J44" s="79">
        <f t="shared" si="3"/>
        <v>6413</v>
      </c>
      <c r="K44" s="12"/>
      <c r="L44" s="61">
        <f>D44*H44</f>
        <v>11.66</v>
      </c>
      <c r="M44" s="13"/>
    </row>
    <row r="45" spans="1:13" ht="7.5" customHeight="1" x14ac:dyDescent="0.25">
      <c r="A45" s="15"/>
      <c r="B45" s="110"/>
      <c r="C45" s="110"/>
      <c r="D45" s="103"/>
      <c r="E45" s="98"/>
      <c r="F45" s="104"/>
      <c r="G45" s="98"/>
      <c r="H45" s="103"/>
      <c r="I45" s="110"/>
      <c r="J45" s="58"/>
      <c r="K45" s="12"/>
      <c r="L45" s="62"/>
      <c r="M45" s="13"/>
    </row>
    <row r="46" spans="1:13" x14ac:dyDescent="0.25">
      <c r="A46" s="15"/>
      <c r="B46" s="16" t="s">
        <v>20</v>
      </c>
      <c r="C46" s="110"/>
      <c r="D46" s="103"/>
      <c r="E46" s="98"/>
      <c r="F46" s="104"/>
      <c r="G46" s="98"/>
      <c r="H46" s="103"/>
      <c r="I46" s="110"/>
      <c r="J46" s="76">
        <f t="shared" si="0"/>
        <v>18376.05</v>
      </c>
      <c r="K46" s="43"/>
      <c r="L46" s="78">
        <f>SUM(L47:L51)</f>
        <v>33.411000000000001</v>
      </c>
      <c r="M46" s="13"/>
    </row>
    <row r="47" spans="1:13" x14ac:dyDescent="0.25">
      <c r="A47" s="15"/>
      <c r="B47" s="109" t="s">
        <v>43</v>
      </c>
      <c r="C47" s="110"/>
      <c r="D47" s="88">
        <v>2.5099999999999998</v>
      </c>
      <c r="E47" s="110"/>
      <c r="F47" s="2" t="s">
        <v>48</v>
      </c>
      <c r="G47" s="98"/>
      <c r="H47" s="96">
        <v>2.4500000000000002</v>
      </c>
      <c r="I47" s="110"/>
      <c r="J47" s="79">
        <f t="shared" si="0"/>
        <v>3382.2249999999999</v>
      </c>
      <c r="K47" s="12"/>
      <c r="L47" s="61">
        <f>D47*H47</f>
        <v>6.1494999999999997</v>
      </c>
      <c r="M47" s="13"/>
    </row>
    <row r="48" spans="1:13" x14ac:dyDescent="0.25">
      <c r="A48" s="15"/>
      <c r="B48" s="109" t="s">
        <v>44</v>
      </c>
      <c r="C48" s="110"/>
      <c r="D48" s="88">
        <v>5.01</v>
      </c>
      <c r="E48" s="110"/>
      <c r="F48" s="2" t="s">
        <v>48</v>
      </c>
      <c r="G48" s="98"/>
      <c r="H48" s="96">
        <v>2.15</v>
      </c>
      <c r="I48" s="110"/>
      <c r="J48" s="79">
        <f t="shared" si="0"/>
        <v>5924.3249999999998</v>
      </c>
      <c r="K48" s="12"/>
      <c r="L48" s="61">
        <f>D48*H48</f>
        <v>10.7715</v>
      </c>
      <c r="M48" s="13"/>
    </row>
    <row r="49" spans="1:15" x14ac:dyDescent="0.25">
      <c r="A49" s="15"/>
      <c r="B49" s="109" t="s">
        <v>45</v>
      </c>
      <c r="C49" s="110"/>
      <c r="D49" s="88">
        <v>0.12</v>
      </c>
      <c r="E49" s="110"/>
      <c r="F49" s="2" t="s">
        <v>48</v>
      </c>
      <c r="G49" s="98"/>
      <c r="H49" s="96">
        <v>2.75</v>
      </c>
      <c r="I49" s="110"/>
      <c r="J49" s="79">
        <f t="shared" si="0"/>
        <v>181.49999999999997</v>
      </c>
      <c r="K49" s="12"/>
      <c r="L49" s="61">
        <f>D49*H49</f>
        <v>0.32999999999999996</v>
      </c>
      <c r="M49" s="13"/>
    </row>
    <row r="50" spans="1:15" x14ac:dyDescent="0.25">
      <c r="A50" s="15"/>
      <c r="B50" s="109" t="s">
        <v>46</v>
      </c>
      <c r="C50" s="110"/>
      <c r="D50" s="88">
        <v>1</v>
      </c>
      <c r="E50" s="110"/>
      <c r="F50" s="2" t="s">
        <v>49</v>
      </c>
      <c r="G50" s="98"/>
      <c r="H50" s="96">
        <v>2.59</v>
      </c>
      <c r="I50" s="110"/>
      <c r="J50" s="79">
        <f>L50*$L$1</f>
        <v>1424.5</v>
      </c>
      <c r="K50" s="12"/>
      <c r="L50" s="61">
        <f>D50*H50</f>
        <v>2.59</v>
      </c>
      <c r="M50" s="13"/>
    </row>
    <row r="51" spans="1:15" x14ac:dyDescent="0.25">
      <c r="A51" s="15"/>
      <c r="B51" s="109" t="s">
        <v>47</v>
      </c>
      <c r="C51" s="110"/>
      <c r="D51" s="88">
        <v>1</v>
      </c>
      <c r="E51" s="110"/>
      <c r="F51" s="2" t="s">
        <v>49</v>
      </c>
      <c r="G51" s="98"/>
      <c r="H51" s="96">
        <v>13.57</v>
      </c>
      <c r="I51" s="110"/>
      <c r="J51" s="79">
        <f t="shared" si="0"/>
        <v>7463.5</v>
      </c>
      <c r="K51" s="12"/>
      <c r="L51" s="61">
        <f>D51*H51</f>
        <v>13.57</v>
      </c>
      <c r="M51" s="13"/>
    </row>
    <row r="52" spans="1:15" ht="7.5" customHeight="1" x14ac:dyDescent="0.25">
      <c r="A52" s="15"/>
      <c r="B52" s="32"/>
      <c r="C52" s="110"/>
      <c r="D52" s="101"/>
      <c r="E52" s="98"/>
      <c r="F52" s="102"/>
      <c r="G52" s="98"/>
      <c r="H52" s="101"/>
      <c r="I52" s="110"/>
      <c r="J52" s="58"/>
      <c r="K52" s="12"/>
      <c r="L52" s="62"/>
      <c r="M52" s="13"/>
    </row>
    <row r="53" spans="1:15" x14ac:dyDescent="0.25">
      <c r="A53" s="15"/>
      <c r="B53" s="16" t="s">
        <v>19</v>
      </c>
      <c r="C53" s="110"/>
      <c r="D53" s="103"/>
      <c r="E53" s="98"/>
      <c r="F53" s="104"/>
      <c r="G53" s="98"/>
      <c r="H53" s="103"/>
      <c r="I53" s="110"/>
      <c r="J53" s="76">
        <f t="shared" si="0"/>
        <v>30550.3</v>
      </c>
      <c r="K53" s="43"/>
      <c r="L53" s="78">
        <f>SUM(L54:L56)</f>
        <v>55.545999999999999</v>
      </c>
      <c r="M53" s="13"/>
    </row>
    <row r="54" spans="1:15" x14ac:dyDescent="0.25">
      <c r="A54" s="15"/>
      <c r="B54" s="109" t="s">
        <v>50</v>
      </c>
      <c r="C54" s="110"/>
      <c r="D54" s="88">
        <v>1.64</v>
      </c>
      <c r="E54" s="110"/>
      <c r="F54" s="2" t="s">
        <v>51</v>
      </c>
      <c r="G54" s="110"/>
      <c r="H54" s="96">
        <v>19.7</v>
      </c>
      <c r="I54" s="110"/>
      <c r="J54" s="79">
        <f t="shared" si="0"/>
        <v>17769.400000000001</v>
      </c>
      <c r="K54" s="12"/>
      <c r="L54" s="61">
        <f>D54*H54</f>
        <v>32.308</v>
      </c>
      <c r="M54" s="13"/>
    </row>
    <row r="55" spans="1:15" x14ac:dyDescent="0.25">
      <c r="A55" s="15"/>
      <c r="B55" s="109" t="s">
        <v>91</v>
      </c>
      <c r="C55" s="110"/>
      <c r="D55" s="88">
        <v>0.88</v>
      </c>
      <c r="E55" s="110"/>
      <c r="F55" s="2" t="s">
        <v>51</v>
      </c>
      <c r="G55" s="110"/>
      <c r="H55" s="96">
        <v>19.7</v>
      </c>
      <c r="I55" s="110"/>
      <c r="J55" s="79">
        <f t="shared" si="0"/>
        <v>9534.7999999999993</v>
      </c>
      <c r="K55" s="12"/>
      <c r="L55" s="61">
        <f>D55*H55</f>
        <v>17.335999999999999</v>
      </c>
      <c r="M55" s="13"/>
    </row>
    <row r="56" spans="1:15" x14ac:dyDescent="0.25">
      <c r="A56" s="15"/>
      <c r="B56" s="109" t="s">
        <v>66</v>
      </c>
      <c r="C56" s="110"/>
      <c r="D56" s="88">
        <v>0.52</v>
      </c>
      <c r="E56" s="110"/>
      <c r="F56" s="2" t="s">
        <v>51</v>
      </c>
      <c r="G56" s="110"/>
      <c r="H56" s="88">
        <v>11.35</v>
      </c>
      <c r="I56" s="110"/>
      <c r="J56" s="79">
        <f t="shared" si="0"/>
        <v>3246.1</v>
      </c>
      <c r="K56" s="12"/>
      <c r="L56" s="61">
        <f>D56*H56</f>
        <v>5.9020000000000001</v>
      </c>
      <c r="M56" s="13"/>
    </row>
    <row r="57" spans="1:15" ht="7.5" customHeight="1" x14ac:dyDescent="0.25">
      <c r="A57" s="15"/>
      <c r="B57" s="32"/>
      <c r="C57" s="110"/>
      <c r="D57" s="101"/>
      <c r="E57" s="98"/>
      <c r="F57" s="102"/>
      <c r="G57" s="98"/>
      <c r="H57" s="101"/>
      <c r="I57" s="110"/>
      <c r="J57" s="58"/>
      <c r="K57" s="12"/>
      <c r="L57" s="62"/>
      <c r="M57" s="13"/>
    </row>
    <row r="58" spans="1:15" x14ac:dyDescent="0.25">
      <c r="A58" s="15"/>
      <c r="B58" s="16" t="s">
        <v>18</v>
      </c>
      <c r="C58" s="110"/>
      <c r="D58" s="103"/>
      <c r="E58" s="98"/>
      <c r="F58" s="104"/>
      <c r="G58" s="98"/>
      <c r="H58" s="103"/>
      <c r="I58" s="110"/>
      <c r="J58" s="76">
        <f t="shared" si="0"/>
        <v>7700</v>
      </c>
      <c r="K58" s="43"/>
      <c r="L58" s="78">
        <f>SUM(L59:L61)</f>
        <v>14</v>
      </c>
      <c r="M58" s="13"/>
    </row>
    <row r="59" spans="1:15" x14ac:dyDescent="0.25">
      <c r="A59" s="15"/>
      <c r="B59" s="109" t="s">
        <v>58</v>
      </c>
      <c r="C59" s="110"/>
      <c r="D59" s="88">
        <v>1</v>
      </c>
      <c r="E59" s="110"/>
      <c r="F59" s="2" t="s">
        <v>42</v>
      </c>
      <c r="G59" s="98"/>
      <c r="H59" s="96">
        <v>14</v>
      </c>
      <c r="I59" s="110"/>
      <c r="J59" s="79">
        <f t="shared" si="0"/>
        <v>7700</v>
      </c>
      <c r="K59" s="12"/>
      <c r="L59" s="61">
        <f>D59*H59</f>
        <v>14</v>
      </c>
      <c r="M59" s="13"/>
    </row>
    <row r="60" spans="1:15" x14ac:dyDescent="0.25">
      <c r="A60" s="15"/>
      <c r="B60" s="109"/>
      <c r="C60" s="110"/>
      <c r="D60" s="100"/>
      <c r="E60" s="98"/>
      <c r="F60" s="99"/>
      <c r="G60" s="98"/>
      <c r="H60" s="100"/>
      <c r="I60" s="110"/>
      <c r="J60" s="79">
        <f t="shared" si="0"/>
        <v>0</v>
      </c>
      <c r="K60" s="12"/>
      <c r="L60" s="61">
        <f>D60*H60</f>
        <v>0</v>
      </c>
      <c r="M60" s="13"/>
    </row>
    <row r="61" spans="1:15" x14ac:dyDescent="0.25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ht="7.5" customHeight="1" x14ac:dyDescent="0.25">
      <c r="A62" s="15"/>
      <c r="B62" s="110"/>
      <c r="C62" s="110"/>
      <c r="D62" s="110"/>
      <c r="E62" s="110"/>
      <c r="F62" s="25"/>
      <c r="G62" s="110"/>
      <c r="H62" s="31"/>
      <c r="I62" s="110"/>
      <c r="J62" s="79"/>
      <c r="K62" s="12"/>
      <c r="L62" s="62"/>
      <c r="M62" s="13"/>
    </row>
    <row r="63" spans="1:15" x14ac:dyDescent="0.25">
      <c r="A63" s="15"/>
      <c r="B63" s="86" t="s">
        <v>74</v>
      </c>
      <c r="C63" s="87"/>
      <c r="D63" s="97">
        <v>6.25E-2</v>
      </c>
      <c r="E63" s="110"/>
      <c r="F63" s="25"/>
      <c r="G63" s="110"/>
      <c r="H63" s="110"/>
      <c r="I63" s="110"/>
      <c r="J63" s="94">
        <f t="shared" si="0"/>
        <v>5230.5</v>
      </c>
      <c r="K63" s="12"/>
      <c r="L63" s="92">
        <v>9.51</v>
      </c>
      <c r="M63" s="13"/>
      <c r="O63" s="95"/>
    </row>
    <row r="64" spans="1:15" ht="7.5" customHeight="1" x14ac:dyDescent="0.25">
      <c r="A64" s="15"/>
      <c r="B64" s="110"/>
      <c r="C64" s="110"/>
      <c r="D64" s="110"/>
      <c r="E64" s="110"/>
      <c r="F64" s="25"/>
      <c r="G64" s="110"/>
      <c r="H64" s="110"/>
      <c r="I64" s="110"/>
      <c r="J64" s="58"/>
      <c r="K64" s="12"/>
      <c r="L64" s="62"/>
      <c r="M64" s="13"/>
    </row>
    <row r="65" spans="1:13" x14ac:dyDescent="0.25">
      <c r="A65" s="15"/>
      <c r="B65" s="16" t="s">
        <v>17</v>
      </c>
      <c r="C65" s="110"/>
      <c r="D65" s="110"/>
      <c r="E65" s="110"/>
      <c r="F65" s="25"/>
      <c r="G65" s="110"/>
      <c r="H65" s="110"/>
      <c r="I65" s="110"/>
      <c r="J65" s="73">
        <f t="shared" si="0"/>
        <v>213145.35</v>
      </c>
      <c r="K65" s="43"/>
      <c r="L65" s="63">
        <f>L14+L18+L27+L35+L46+L53+L58+L63+L41</f>
        <v>387.53700000000003</v>
      </c>
      <c r="M65" s="13"/>
    </row>
    <row r="66" spans="1:13" x14ac:dyDescent="0.25">
      <c r="A66" s="15"/>
      <c r="B66" s="16" t="s">
        <v>16</v>
      </c>
      <c r="C66" s="110"/>
      <c r="D66" s="110"/>
      <c r="E66" s="110"/>
      <c r="F66" s="25"/>
      <c r="G66" s="110"/>
      <c r="H66" s="110"/>
      <c r="I66" s="110"/>
      <c r="J66" s="73">
        <f t="shared" si="0"/>
        <v>1469.9679310344829</v>
      </c>
      <c r="K66" s="43"/>
      <c r="L66" s="64">
        <f>L65/D7</f>
        <v>2.6726689655172415</v>
      </c>
      <c r="M66" s="13"/>
    </row>
    <row r="67" spans="1:13" ht="7.5" customHeight="1" x14ac:dyDescent="0.25">
      <c r="A67" s="15"/>
      <c r="B67" s="110"/>
      <c r="C67" s="110"/>
      <c r="D67" s="110"/>
      <c r="E67" s="110"/>
      <c r="F67" s="25"/>
      <c r="G67" s="110"/>
      <c r="H67" s="110"/>
      <c r="I67" s="110"/>
      <c r="J67" s="72"/>
      <c r="K67" s="12"/>
      <c r="L67" s="62"/>
      <c r="M67" s="13"/>
    </row>
    <row r="68" spans="1:13" ht="18.75" thickBot="1" x14ac:dyDescent="0.3">
      <c r="A68" s="15"/>
      <c r="B68" s="16" t="s">
        <v>59</v>
      </c>
      <c r="C68" s="16"/>
      <c r="D68" s="16"/>
      <c r="E68" s="16"/>
      <c r="F68" s="36"/>
      <c r="G68" s="16"/>
      <c r="H68" s="16"/>
      <c r="I68" s="16"/>
      <c r="J68" s="74">
        <f t="shared" si="0"/>
        <v>26104.64999999998</v>
      </c>
      <c r="K68" s="43"/>
      <c r="L68" s="65">
        <f>L10-L65</f>
        <v>47.462999999999965</v>
      </c>
      <c r="M68" s="13"/>
    </row>
    <row r="69" spans="1:13" ht="7.5" customHeight="1" thickTop="1" x14ac:dyDescent="0.25">
      <c r="A69" s="15"/>
      <c r="B69" s="110"/>
      <c r="C69" s="110"/>
      <c r="D69" s="110"/>
      <c r="E69" s="110"/>
      <c r="F69" s="25"/>
      <c r="G69" s="110"/>
      <c r="H69" s="110"/>
      <c r="I69" s="110"/>
      <c r="J69" s="58"/>
      <c r="K69" s="12"/>
      <c r="L69" s="62"/>
      <c r="M69" s="13"/>
    </row>
    <row r="70" spans="1:13" x14ac:dyDescent="0.25">
      <c r="A70" s="15"/>
      <c r="B70" s="21" t="s">
        <v>15</v>
      </c>
      <c r="C70" s="110"/>
      <c r="D70" s="110"/>
      <c r="E70" s="110"/>
      <c r="F70" s="25"/>
      <c r="G70" s="110"/>
      <c r="H70" s="110"/>
      <c r="I70" s="110"/>
      <c r="J70" s="58"/>
      <c r="K70" s="12"/>
      <c r="L70" s="66"/>
      <c r="M70" s="13"/>
    </row>
    <row r="71" spans="1:13" ht="18" customHeight="1" x14ac:dyDescent="0.25">
      <c r="A71" s="15"/>
      <c r="B71" s="139" t="s">
        <v>52</v>
      </c>
      <c r="C71" s="139"/>
      <c r="D71" s="139"/>
      <c r="E71" s="140"/>
      <c r="F71" s="140"/>
      <c r="G71" s="140"/>
      <c r="H71" s="140"/>
      <c r="I71" s="140"/>
      <c r="J71" s="93">
        <f>L71*$L$1</f>
        <v>5500</v>
      </c>
      <c r="K71" s="12"/>
      <c r="L71" s="91">
        <v>10</v>
      </c>
      <c r="M71" s="13"/>
    </row>
    <row r="72" spans="1:13" ht="18" customHeight="1" x14ac:dyDescent="0.25">
      <c r="A72" s="15"/>
      <c r="B72" s="143" t="s">
        <v>53</v>
      </c>
      <c r="C72" s="143"/>
      <c r="D72" s="143"/>
      <c r="E72" s="140"/>
      <c r="F72" s="140"/>
      <c r="G72" s="140"/>
      <c r="H72" s="140"/>
      <c r="I72" s="140"/>
      <c r="J72" s="93">
        <f t="shared" ref="J72:J77" si="4">L72*$L$1</f>
        <v>137500</v>
      </c>
      <c r="K72" s="12"/>
      <c r="L72" s="91">
        <v>250</v>
      </c>
      <c r="M72" s="13"/>
    </row>
    <row r="73" spans="1:13" ht="18" customHeight="1" x14ac:dyDescent="0.25">
      <c r="A73" s="15"/>
      <c r="B73" s="143" t="s">
        <v>54</v>
      </c>
      <c r="C73" s="143"/>
      <c r="D73" s="143"/>
      <c r="E73" s="140"/>
      <c r="F73" s="140"/>
      <c r="G73" s="140"/>
      <c r="H73" s="140"/>
      <c r="I73" s="140"/>
      <c r="J73" s="93">
        <f t="shared" si="4"/>
        <v>20350</v>
      </c>
      <c r="K73" s="12"/>
      <c r="L73" s="91">
        <v>37</v>
      </c>
      <c r="M73" s="13"/>
    </row>
    <row r="74" spans="1:13" ht="18" customHeight="1" x14ac:dyDescent="0.25">
      <c r="A74" s="15"/>
      <c r="B74" s="139" t="s">
        <v>55</v>
      </c>
      <c r="C74" s="139"/>
      <c r="D74" s="139"/>
      <c r="E74" s="140"/>
      <c r="F74" s="140"/>
      <c r="G74" s="140"/>
      <c r="H74" s="140"/>
      <c r="I74" s="140"/>
      <c r="J74" s="93">
        <f t="shared" si="4"/>
        <v>0</v>
      </c>
      <c r="K74" s="12"/>
      <c r="L74" s="105"/>
      <c r="M74" s="13"/>
    </row>
    <row r="75" spans="1:13" ht="18" customHeight="1" x14ac:dyDescent="0.25">
      <c r="A75" s="15"/>
      <c r="B75" s="139" t="s">
        <v>56</v>
      </c>
      <c r="C75" s="139"/>
      <c r="D75" s="139"/>
      <c r="E75" s="140"/>
      <c r="F75" s="140"/>
      <c r="G75" s="140"/>
      <c r="H75" s="140"/>
      <c r="I75" s="140"/>
      <c r="J75" s="93">
        <f t="shared" si="4"/>
        <v>858</v>
      </c>
      <c r="K75" s="12"/>
      <c r="L75" s="91">
        <v>1.56</v>
      </c>
      <c r="M75" s="13"/>
    </row>
    <row r="76" spans="1:13" ht="18" customHeight="1" x14ac:dyDescent="0.25">
      <c r="A76" s="15"/>
      <c r="B76" s="139" t="s">
        <v>57</v>
      </c>
      <c r="C76" s="139"/>
      <c r="D76" s="139"/>
      <c r="E76" s="140"/>
      <c r="F76" s="140"/>
      <c r="G76" s="140"/>
      <c r="H76" s="140"/>
      <c r="I76" s="140"/>
      <c r="J76" s="93">
        <f t="shared" si="4"/>
        <v>0</v>
      </c>
      <c r="K76" s="12"/>
      <c r="L76" s="105"/>
      <c r="M76" s="13"/>
    </row>
    <row r="77" spans="1:13" ht="18" customHeight="1" x14ac:dyDescent="0.25">
      <c r="A77" s="15"/>
      <c r="B77" s="139" t="s">
        <v>61</v>
      </c>
      <c r="C77" s="139"/>
      <c r="D77" s="139"/>
      <c r="E77" s="140"/>
      <c r="F77" s="140"/>
      <c r="G77" s="140"/>
      <c r="H77" s="140"/>
      <c r="I77" s="140"/>
      <c r="J77" s="93">
        <f t="shared" si="4"/>
        <v>32537.999999999996</v>
      </c>
      <c r="K77" s="12"/>
      <c r="L77" s="91">
        <v>59.16</v>
      </c>
      <c r="M77" s="13"/>
    </row>
    <row r="78" spans="1:13" ht="7.5" customHeight="1" x14ac:dyDescent="0.25">
      <c r="A78" s="15"/>
      <c r="B78" s="110"/>
      <c r="C78" s="110"/>
      <c r="D78" s="110"/>
      <c r="E78" s="110"/>
      <c r="F78" s="25"/>
      <c r="G78" s="110"/>
      <c r="H78" s="110"/>
      <c r="I78" s="110"/>
      <c r="J78" s="58"/>
      <c r="K78" s="12"/>
      <c r="L78" s="62"/>
      <c r="M78" s="13"/>
    </row>
    <row r="79" spans="1:13" x14ac:dyDescent="0.25">
      <c r="A79" s="15"/>
      <c r="B79" s="16" t="s">
        <v>14</v>
      </c>
      <c r="C79" s="110"/>
      <c r="D79" s="110"/>
      <c r="E79" s="110"/>
      <c r="F79" s="25"/>
      <c r="G79" s="110"/>
      <c r="H79" s="110"/>
      <c r="I79" s="110"/>
      <c r="J79" s="73">
        <f t="shared" ref="J79:J85" si="5">L79*$L$1</f>
        <v>196746.00000000003</v>
      </c>
      <c r="K79" s="43"/>
      <c r="L79" s="63">
        <f>SUM(L70:L77)</f>
        <v>357.72</v>
      </c>
      <c r="M79" s="13"/>
    </row>
    <row r="80" spans="1:13" x14ac:dyDescent="0.25">
      <c r="A80" s="15"/>
      <c r="B80" s="16" t="s">
        <v>13</v>
      </c>
      <c r="C80" s="110"/>
      <c r="D80" s="110"/>
      <c r="E80" s="110"/>
      <c r="F80" s="25"/>
      <c r="G80" s="110"/>
      <c r="H80" s="110"/>
      <c r="I80" s="110"/>
      <c r="J80" s="73">
        <f t="shared" si="5"/>
        <v>1356.8689655172416</v>
      </c>
      <c r="K80" s="43"/>
      <c r="L80" s="64">
        <f>L79/D7</f>
        <v>2.467034482758621</v>
      </c>
      <c r="M80" s="13"/>
    </row>
    <row r="81" spans="1:26" x14ac:dyDescent="0.25">
      <c r="A81" s="15"/>
      <c r="B81" s="110"/>
      <c r="C81" s="110"/>
      <c r="D81" s="110"/>
      <c r="E81" s="110"/>
      <c r="F81" s="25"/>
      <c r="G81" s="110"/>
      <c r="H81" s="110"/>
      <c r="I81" s="110"/>
      <c r="J81" s="58"/>
      <c r="K81" s="12"/>
      <c r="L81" s="62"/>
      <c r="M81" s="13"/>
    </row>
    <row r="82" spans="1:26" x14ac:dyDescent="0.25">
      <c r="A82" s="15"/>
      <c r="B82" s="16" t="s">
        <v>12</v>
      </c>
      <c r="C82" s="110"/>
      <c r="D82" s="110"/>
      <c r="E82" s="110"/>
      <c r="F82" s="25"/>
      <c r="G82" s="110"/>
      <c r="H82" s="110"/>
      <c r="I82" s="110"/>
      <c r="J82" s="73">
        <f t="shared" si="5"/>
        <v>409891.35000000003</v>
      </c>
      <c r="K82" s="43"/>
      <c r="L82" s="63">
        <f>L65+L79</f>
        <v>745.25700000000006</v>
      </c>
      <c r="M82" s="13"/>
    </row>
    <row r="83" spans="1:26" x14ac:dyDescent="0.25">
      <c r="A83" s="15"/>
      <c r="B83" s="16" t="s">
        <v>11</v>
      </c>
      <c r="C83" s="110"/>
      <c r="D83" s="110"/>
      <c r="E83" s="110"/>
      <c r="F83" s="25"/>
      <c r="G83" s="110"/>
      <c r="H83" s="110"/>
      <c r="I83" s="110"/>
      <c r="J83" s="73">
        <f t="shared" si="5"/>
        <v>2826.8368965517243</v>
      </c>
      <c r="K83" s="43"/>
      <c r="L83" s="64">
        <f>L82/D7</f>
        <v>5.1397034482758626</v>
      </c>
      <c r="M83" s="13"/>
    </row>
    <row r="84" spans="1:26" x14ac:dyDescent="0.25">
      <c r="A84" s="15"/>
      <c r="B84" s="110"/>
      <c r="C84" s="110"/>
      <c r="D84" s="110"/>
      <c r="E84" s="110"/>
      <c r="F84" s="25"/>
      <c r="G84" s="110"/>
      <c r="H84" s="110"/>
      <c r="I84" s="110"/>
      <c r="J84" s="72"/>
      <c r="K84" s="12"/>
      <c r="L84" s="62"/>
      <c r="M84" s="13"/>
    </row>
    <row r="85" spans="1:26" ht="18.75" thickBot="1" x14ac:dyDescent="0.3">
      <c r="A85" s="15"/>
      <c r="B85" s="16" t="s">
        <v>10</v>
      </c>
      <c r="C85" s="16"/>
      <c r="D85" s="16"/>
      <c r="E85" s="16"/>
      <c r="F85" s="36"/>
      <c r="G85" s="16"/>
      <c r="H85" s="16"/>
      <c r="I85" s="16"/>
      <c r="J85" s="74">
        <f t="shared" si="5"/>
        <v>-170641.35000000003</v>
      </c>
      <c r="K85" s="43"/>
      <c r="L85" s="65">
        <f>L10-L82</f>
        <v>-310.25700000000006</v>
      </c>
      <c r="M85" s="13"/>
    </row>
    <row r="86" spans="1:26" ht="18.75" thickTop="1" x14ac:dyDescent="0.25">
      <c r="A86" s="15"/>
      <c r="B86" s="110"/>
      <c r="C86" s="110"/>
      <c r="D86" s="110"/>
      <c r="E86" s="110"/>
      <c r="F86" s="25"/>
      <c r="G86" s="110"/>
      <c r="H86" s="110"/>
      <c r="I86" s="110"/>
      <c r="J86" s="58"/>
      <c r="K86" s="12"/>
      <c r="L86" s="58"/>
      <c r="M86" s="13"/>
    </row>
    <row r="87" spans="1:26" x14ac:dyDescent="0.25">
      <c r="A87" s="15"/>
      <c r="B87" s="110" t="s">
        <v>9</v>
      </c>
      <c r="C87" s="110"/>
      <c r="D87" s="110"/>
      <c r="E87" s="110"/>
      <c r="F87" s="25"/>
      <c r="G87" s="110"/>
      <c r="H87" s="110"/>
      <c r="I87" s="110"/>
      <c r="J87" s="67"/>
      <c r="K87" s="110"/>
      <c r="L87" s="67"/>
      <c r="M87" s="23"/>
    </row>
    <row r="88" spans="1:26" s="3" customFormat="1" x14ac:dyDescent="0.25">
      <c r="A88" s="29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s="3" customFormat="1" x14ac:dyDescent="0.25">
      <c r="A89" s="29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25">
      <c r="A90" s="29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25">
      <c r="A91" s="29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25">
      <c r="A92" s="29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x14ac:dyDescent="0.25">
      <c r="A93" s="15"/>
      <c r="B93" s="110"/>
      <c r="C93" s="110"/>
      <c r="D93" s="110"/>
      <c r="E93" s="110"/>
      <c r="F93" s="25"/>
      <c r="G93" s="110"/>
      <c r="H93" s="110"/>
      <c r="I93" s="110"/>
      <c r="J93" s="67"/>
      <c r="K93" s="110"/>
      <c r="L93" s="67"/>
      <c r="M93" s="23"/>
    </row>
    <row r="94" spans="1:26" x14ac:dyDescent="0.25">
      <c r="A94" s="15"/>
      <c r="B94" s="21" t="s">
        <v>8</v>
      </c>
      <c r="C94" s="110"/>
      <c r="D94" s="22" t="s">
        <v>7</v>
      </c>
      <c r="E94" s="110"/>
      <c r="F94" s="25" t="s">
        <v>6</v>
      </c>
      <c r="G94" s="110"/>
      <c r="H94" s="22" t="s">
        <v>5</v>
      </c>
      <c r="I94" s="110"/>
      <c r="J94" s="67"/>
      <c r="K94" s="110"/>
      <c r="L94" s="67"/>
      <c r="M94" s="23"/>
    </row>
    <row r="95" spans="1:26" x14ac:dyDescent="0.25">
      <c r="A95" s="15"/>
      <c r="B95" s="110"/>
      <c r="C95" s="110"/>
      <c r="D95" s="9">
        <v>0.1</v>
      </c>
      <c r="E95" s="110"/>
      <c r="F95" s="25"/>
      <c r="G95" s="110"/>
      <c r="H95" s="9">
        <v>0.1</v>
      </c>
      <c r="I95" s="110"/>
      <c r="J95" s="67"/>
      <c r="K95" s="110"/>
      <c r="L95" s="67"/>
      <c r="M95" s="23"/>
    </row>
    <row r="96" spans="1:26" x14ac:dyDescent="0.25">
      <c r="A96" s="15"/>
      <c r="B96" s="110"/>
      <c r="C96" s="110"/>
      <c r="D96" s="52"/>
      <c r="E96" s="16"/>
      <c r="F96" s="35" t="s">
        <v>3</v>
      </c>
      <c r="G96" s="16"/>
      <c r="H96" s="52"/>
      <c r="I96" s="110"/>
      <c r="J96" s="67"/>
      <c r="K96" s="110"/>
      <c r="L96" s="67"/>
      <c r="M96" s="23"/>
    </row>
    <row r="97" spans="1:13" x14ac:dyDescent="0.25">
      <c r="A97" s="15"/>
      <c r="B97" s="24" t="s">
        <v>4</v>
      </c>
      <c r="C97" s="110"/>
      <c r="D97" s="52">
        <f>F97*(1-D95)</f>
        <v>130.5</v>
      </c>
      <c r="E97" s="16"/>
      <c r="F97" s="36">
        <f>D7</f>
        <v>145</v>
      </c>
      <c r="G97" s="16"/>
      <c r="H97" s="35">
        <f>F97*(1+H95)</f>
        <v>159.5</v>
      </c>
      <c r="I97" s="110"/>
      <c r="J97" s="67"/>
      <c r="K97" s="110"/>
      <c r="L97" s="67"/>
      <c r="M97" s="23"/>
    </row>
    <row r="98" spans="1:13" ht="4.5" customHeight="1" x14ac:dyDescent="0.25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x14ac:dyDescent="0.25">
      <c r="A99" s="15"/>
      <c r="B99" s="110" t="s">
        <v>2</v>
      </c>
      <c r="C99" s="110"/>
      <c r="D99" s="26">
        <f>$L$65/D97</f>
        <v>2.9696321839080464</v>
      </c>
      <c r="E99" s="110"/>
      <c r="F99" s="26">
        <f>$L$65/F97</f>
        <v>2.6726689655172415</v>
      </c>
      <c r="G99" s="110"/>
      <c r="H99" s="26">
        <f>$L$65/H97</f>
        <v>2.4296990595611287</v>
      </c>
      <c r="I99" s="110"/>
      <c r="J99" s="67"/>
      <c r="K99" s="110"/>
      <c r="L99" s="67"/>
      <c r="M99" s="23"/>
    </row>
    <row r="100" spans="1:13" ht="4.5" customHeight="1" x14ac:dyDescent="0.25">
      <c r="A100" s="15"/>
      <c r="B100" s="110"/>
      <c r="C100" s="110"/>
      <c r="D100" s="110"/>
      <c r="E100" s="110"/>
      <c r="F100" s="25"/>
      <c r="G100" s="110"/>
      <c r="H100" s="110"/>
      <c r="I100" s="110"/>
      <c r="J100" s="67"/>
      <c r="K100" s="110"/>
      <c r="L100" s="67"/>
      <c r="M100" s="23"/>
    </row>
    <row r="101" spans="1:13" x14ac:dyDescent="0.25">
      <c r="A101" s="15"/>
      <c r="B101" s="110" t="s">
        <v>1</v>
      </c>
      <c r="C101" s="110"/>
      <c r="D101" s="26">
        <f>$L$79/D97</f>
        <v>2.7411494252873565</v>
      </c>
      <c r="E101" s="110"/>
      <c r="F101" s="26">
        <f>$L$79/F97</f>
        <v>2.467034482758621</v>
      </c>
      <c r="G101" s="110"/>
      <c r="H101" s="26">
        <f>$L$79/H97</f>
        <v>2.2427586206896555</v>
      </c>
      <c r="I101" s="110"/>
      <c r="J101" s="67"/>
      <c r="K101" s="110"/>
      <c r="L101" s="67"/>
      <c r="M101" s="23"/>
    </row>
    <row r="102" spans="1:13" ht="3.75" customHeight="1" x14ac:dyDescent="0.25">
      <c r="A102" s="15"/>
      <c r="B102" s="110"/>
      <c r="C102" s="110"/>
      <c r="D102" s="110"/>
      <c r="E102" s="110"/>
      <c r="F102" s="25"/>
      <c r="G102" s="110"/>
      <c r="H102" s="110"/>
      <c r="I102" s="110"/>
      <c r="J102" s="67"/>
      <c r="K102" s="110"/>
      <c r="L102" s="67"/>
      <c r="M102" s="23"/>
    </row>
    <row r="103" spans="1:13" x14ac:dyDescent="0.25">
      <c r="A103" s="15"/>
      <c r="B103" s="110" t="s">
        <v>0</v>
      </c>
      <c r="C103" s="110"/>
      <c r="D103" s="26">
        <f>$L$82/D97</f>
        <v>5.7107816091954025</v>
      </c>
      <c r="E103" s="110"/>
      <c r="F103" s="26">
        <f>$L$82/F97</f>
        <v>5.1397034482758626</v>
      </c>
      <c r="G103" s="110"/>
      <c r="H103" s="26">
        <f>$L$82/H97</f>
        <v>4.6724576802507842</v>
      </c>
      <c r="I103" s="110"/>
      <c r="J103" s="67"/>
      <c r="K103" s="110"/>
      <c r="L103" s="67"/>
      <c r="M103" s="23"/>
    </row>
    <row r="104" spans="1:13" ht="5.25" customHeight="1" x14ac:dyDescent="0.25">
      <c r="A104" s="15"/>
      <c r="B104" s="110"/>
      <c r="C104" s="110"/>
      <c r="D104" s="110"/>
      <c r="E104" s="110"/>
      <c r="F104" s="25"/>
      <c r="G104" s="110"/>
      <c r="H104" s="110"/>
      <c r="I104" s="110"/>
      <c r="J104" s="67"/>
      <c r="K104" s="110"/>
      <c r="L104" s="67"/>
      <c r="M104" s="23"/>
    </row>
    <row r="105" spans="1:13" x14ac:dyDescent="0.25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25">
      <c r="A106" s="15"/>
      <c r="B106" s="110"/>
      <c r="C106" s="110"/>
      <c r="D106" s="16"/>
      <c r="E106" s="16"/>
      <c r="F106" s="36" t="s">
        <v>4</v>
      </c>
      <c r="G106" s="16"/>
      <c r="H106" s="16"/>
      <c r="I106" s="110"/>
      <c r="J106" s="67"/>
      <c r="K106" s="110"/>
      <c r="L106" s="67"/>
      <c r="M106" s="23"/>
    </row>
    <row r="107" spans="1:13" x14ac:dyDescent="0.25">
      <c r="A107" s="15"/>
      <c r="B107" s="24" t="s">
        <v>3</v>
      </c>
      <c r="C107" s="110"/>
      <c r="D107" s="20">
        <f>F107*(1-D95)</f>
        <v>2.7</v>
      </c>
      <c r="E107" s="16"/>
      <c r="F107" s="53">
        <f>H7</f>
        <v>3</v>
      </c>
      <c r="G107" s="16"/>
      <c r="H107" s="20">
        <f>F107*(1+H95)</f>
        <v>3.3000000000000003</v>
      </c>
      <c r="I107" s="110"/>
      <c r="J107" s="67"/>
      <c r="K107" s="110"/>
      <c r="L107" s="67"/>
      <c r="M107" s="23"/>
    </row>
    <row r="108" spans="1:13" ht="4.5" customHeight="1" x14ac:dyDescent="0.25">
      <c r="A108" s="15"/>
      <c r="B108" s="110"/>
      <c r="C108" s="110"/>
      <c r="D108" s="110"/>
      <c r="E108" s="110"/>
      <c r="F108" s="25"/>
      <c r="G108" s="110"/>
      <c r="H108" s="110"/>
      <c r="I108" s="110"/>
      <c r="J108" s="67"/>
      <c r="K108" s="110"/>
      <c r="L108" s="67"/>
      <c r="M108" s="23"/>
    </row>
    <row r="109" spans="1:13" x14ac:dyDescent="0.25">
      <c r="A109" s="15"/>
      <c r="B109" s="110" t="s">
        <v>2</v>
      </c>
      <c r="C109" s="110"/>
      <c r="D109" s="27">
        <f>$L$65/D107</f>
        <v>143.53222222222223</v>
      </c>
      <c r="E109" s="110"/>
      <c r="F109" s="27">
        <f>$L$65/F107</f>
        <v>129.179</v>
      </c>
      <c r="G109" s="110"/>
      <c r="H109" s="27">
        <f>$L$65/H107</f>
        <v>117.43545454545455</v>
      </c>
      <c r="I109" s="110"/>
      <c r="J109" s="67"/>
      <c r="K109" s="110"/>
      <c r="L109" s="67"/>
      <c r="M109" s="23"/>
    </row>
    <row r="110" spans="1:13" ht="3" customHeight="1" x14ac:dyDescent="0.25">
      <c r="A110" s="15"/>
      <c r="B110" s="110"/>
      <c r="C110" s="110"/>
      <c r="D110" s="110"/>
      <c r="E110" s="110"/>
      <c r="F110" s="25"/>
      <c r="G110" s="110"/>
      <c r="H110" s="110"/>
      <c r="I110" s="110"/>
      <c r="J110" s="67"/>
      <c r="K110" s="110"/>
      <c r="L110" s="67"/>
      <c r="M110" s="23"/>
    </row>
    <row r="111" spans="1:13" x14ac:dyDescent="0.25">
      <c r="A111" s="15"/>
      <c r="B111" s="110" t="s">
        <v>1</v>
      </c>
      <c r="C111" s="110"/>
      <c r="D111" s="27">
        <f>$L$79/D107</f>
        <v>132.48888888888888</v>
      </c>
      <c r="E111" s="110"/>
      <c r="F111" s="27">
        <f>$L$79/F107</f>
        <v>119.24000000000001</v>
      </c>
      <c r="G111" s="110"/>
      <c r="H111" s="27">
        <f>$L$79/H107</f>
        <v>108.4</v>
      </c>
      <c r="I111" s="110"/>
      <c r="J111" s="67"/>
      <c r="K111" s="110"/>
      <c r="L111" s="67"/>
      <c r="M111" s="23"/>
    </row>
    <row r="112" spans="1:13" ht="3.75" customHeight="1" x14ac:dyDescent="0.25">
      <c r="A112" s="15"/>
      <c r="B112" s="110"/>
      <c r="C112" s="110"/>
      <c r="D112" s="110"/>
      <c r="E112" s="110"/>
      <c r="F112" s="25"/>
      <c r="G112" s="110"/>
      <c r="H112" s="110"/>
      <c r="I112" s="110"/>
      <c r="J112" s="67"/>
      <c r="K112" s="110"/>
      <c r="L112" s="67"/>
      <c r="M112" s="23"/>
    </row>
    <row r="113" spans="1:13" x14ac:dyDescent="0.25">
      <c r="A113" s="15"/>
      <c r="B113" s="110" t="s">
        <v>0</v>
      </c>
      <c r="C113" s="110"/>
      <c r="D113" s="27">
        <f>$L$82/D107</f>
        <v>276.02111111111111</v>
      </c>
      <c r="E113" s="110"/>
      <c r="F113" s="27">
        <f>$L$82/F107</f>
        <v>248.41900000000001</v>
      </c>
      <c r="G113" s="110"/>
      <c r="H113" s="27">
        <f>$L$82/H107</f>
        <v>225.83545454545455</v>
      </c>
      <c r="I113" s="110"/>
      <c r="J113" s="67"/>
      <c r="K113" s="110"/>
      <c r="L113" s="67"/>
      <c r="M113" s="23"/>
    </row>
    <row r="114" spans="1:13" ht="5.25" customHeight="1" thickBot="1" x14ac:dyDescent="0.3">
      <c r="A114" s="19"/>
      <c r="B114" s="14"/>
      <c r="C114" s="14"/>
      <c r="D114" s="14"/>
      <c r="E114" s="14"/>
      <c r="F114" s="47"/>
      <c r="G114" s="14"/>
      <c r="H114" s="14"/>
      <c r="I114" s="14"/>
      <c r="J114" s="68"/>
      <c r="K114" s="14"/>
      <c r="L114" s="68"/>
      <c r="M114" s="48"/>
    </row>
    <row r="115" spans="1:13" s="44" customFormat="1" x14ac:dyDescent="0.25">
      <c r="F115" s="46"/>
      <c r="J115" s="69"/>
      <c r="L115" s="69"/>
    </row>
    <row r="116" spans="1:13" s="44" customFormat="1" x14ac:dyDescent="0.25">
      <c r="F116" s="46"/>
      <c r="J116" s="69"/>
      <c r="L116" s="69"/>
    </row>
    <row r="117" spans="1:13" s="44" customFormat="1" x14ac:dyDescent="0.25">
      <c r="F117" s="46"/>
      <c r="J117" s="69"/>
      <c r="L117" s="69"/>
    </row>
    <row r="118" spans="1:13" s="44" customFormat="1" x14ac:dyDescent="0.25">
      <c r="F118" s="46"/>
      <c r="J118" s="69"/>
      <c r="L118" s="69"/>
    </row>
    <row r="119" spans="1:13" s="44" customFormat="1" x14ac:dyDescent="0.25">
      <c r="F119" s="46"/>
      <c r="J119" s="69"/>
      <c r="L119" s="69"/>
    </row>
    <row r="120" spans="1:13" s="44" customFormat="1" x14ac:dyDescent="0.25">
      <c r="F120" s="46"/>
      <c r="J120" s="69"/>
      <c r="L120" s="69"/>
    </row>
    <row r="121" spans="1:13" s="44" customFormat="1" x14ac:dyDescent="0.25">
      <c r="F121" s="46"/>
      <c r="J121" s="69"/>
      <c r="L121" s="69"/>
    </row>
    <row r="122" spans="1:13" s="44" customFormat="1" x14ac:dyDescent="0.25">
      <c r="F122" s="46"/>
      <c r="J122" s="69"/>
      <c r="L122" s="69"/>
    </row>
    <row r="123" spans="1:13" s="44" customFormat="1" x14ac:dyDescent="0.25">
      <c r="F123" s="46"/>
      <c r="J123" s="69"/>
      <c r="L123" s="69"/>
    </row>
    <row r="124" spans="1:13" s="44" customFormat="1" x14ac:dyDescent="0.25">
      <c r="F124" s="46"/>
      <c r="J124" s="69"/>
      <c r="L124" s="69"/>
    </row>
    <row r="125" spans="1:13" s="44" customFormat="1" x14ac:dyDescent="0.25">
      <c r="F125" s="46"/>
      <c r="J125" s="69"/>
      <c r="L125" s="69"/>
    </row>
    <row r="126" spans="1:13" s="44" customFormat="1" x14ac:dyDescent="0.25">
      <c r="F126" s="46"/>
      <c r="J126" s="69"/>
      <c r="L126" s="69"/>
    </row>
    <row r="127" spans="1:13" s="44" customFormat="1" x14ac:dyDescent="0.25">
      <c r="F127" s="46"/>
      <c r="J127" s="69"/>
      <c r="L127" s="69"/>
    </row>
    <row r="128" spans="1:13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  <row r="192" spans="6:12" s="44" customFormat="1" x14ac:dyDescent="0.25">
      <c r="F192" s="46"/>
      <c r="J192" s="69"/>
      <c r="L192" s="69"/>
    </row>
    <row r="193" spans="6:12" s="44" customFormat="1" x14ac:dyDescent="0.25">
      <c r="F193" s="46"/>
      <c r="J193" s="69"/>
      <c r="L193" s="69"/>
    </row>
    <row r="194" spans="6:12" s="44" customFormat="1" x14ac:dyDescent="0.25">
      <c r="F194" s="46"/>
      <c r="J194" s="69"/>
      <c r="L194" s="69"/>
    </row>
    <row r="195" spans="6:12" s="44" customFormat="1" x14ac:dyDescent="0.25">
      <c r="F195" s="46"/>
      <c r="J195" s="69"/>
      <c r="L195" s="69"/>
    </row>
    <row r="196" spans="6:12" s="44" customFormat="1" x14ac:dyDescent="0.25">
      <c r="F196" s="46"/>
      <c r="J196" s="69"/>
      <c r="L196" s="69"/>
    </row>
    <row r="197" spans="6:12" s="44" customFormat="1" x14ac:dyDescent="0.25">
      <c r="F197" s="46"/>
      <c r="J197" s="69"/>
      <c r="L197" s="69"/>
    </row>
    <row r="198" spans="6:12" s="44" customFormat="1" x14ac:dyDescent="0.25">
      <c r="F198" s="46"/>
      <c r="J198" s="69"/>
      <c r="L198" s="69"/>
    </row>
  </sheetData>
  <sheetProtection selectLockedCells="1"/>
  <mergeCells count="20">
    <mergeCell ref="B73:D73"/>
    <mergeCell ref="E73:I73"/>
    <mergeCell ref="A1:H1"/>
    <mergeCell ref="B71:D71"/>
    <mergeCell ref="E71:I71"/>
    <mergeCell ref="B72:D72"/>
    <mergeCell ref="E72:I72"/>
    <mergeCell ref="B74:D74"/>
    <mergeCell ref="E74:I74"/>
    <mergeCell ref="B75:D75"/>
    <mergeCell ref="E75:I75"/>
    <mergeCell ref="B76:D76"/>
    <mergeCell ref="E76:I76"/>
    <mergeCell ref="B92:L92"/>
    <mergeCell ref="B77:D77"/>
    <mergeCell ref="E77:I77"/>
    <mergeCell ref="B88:L88"/>
    <mergeCell ref="B89:L89"/>
    <mergeCell ref="B90:L90"/>
    <mergeCell ref="B91:L91"/>
  </mergeCells>
  <pageMargins left="1.1499999999999999" right="0.75" top="0.75" bottom="0.75" header="0.5" footer="0.5"/>
  <pageSetup scale="60" orientation="portrait" r:id="rId1"/>
  <headerFooter alignWithMargins="0"/>
  <ignoredErrors>
    <ignoredError sqref="J71:J7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91"/>
  <sheetViews>
    <sheetView zoomScaleNormal="100" workbookViewId="0">
      <selection activeCell="O77" sqref="O77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196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400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25">
      <c r="A7" s="15"/>
      <c r="B7" s="109" t="s">
        <v>104</v>
      </c>
      <c r="C7" s="110"/>
      <c r="D7" s="96">
        <v>7</v>
      </c>
      <c r="E7" s="110"/>
      <c r="F7" s="2" t="s">
        <v>105</v>
      </c>
      <c r="G7" s="98"/>
      <c r="H7" s="96">
        <v>130</v>
      </c>
      <c r="I7" s="110"/>
      <c r="J7" s="79">
        <f>L7*$L$1</f>
        <v>364000</v>
      </c>
      <c r="K7" s="12"/>
      <c r="L7" s="54">
        <f>D7*H7</f>
        <v>910</v>
      </c>
      <c r="M7" s="13"/>
      <c r="N7" s="45"/>
    </row>
    <row r="8" spans="1:16" x14ac:dyDescent="0.25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364000</v>
      </c>
      <c r="K10" s="43"/>
      <c r="L10" s="59">
        <f>SUM(L7:L9)</f>
        <v>910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25">
      <c r="A14" s="15"/>
      <c r="B14" s="16" t="s">
        <v>21</v>
      </c>
      <c r="C14" s="110"/>
      <c r="D14" s="103"/>
      <c r="E14" s="98"/>
      <c r="F14" s="104"/>
      <c r="G14" s="98"/>
      <c r="H14" s="103"/>
      <c r="I14" s="110"/>
      <c r="J14" s="76">
        <f t="shared" ref="J14:J60" si="0">L14*$L$1</f>
        <v>27980</v>
      </c>
      <c r="K14" s="43"/>
      <c r="L14" s="77">
        <f>SUM(L15:L21)</f>
        <v>69.95</v>
      </c>
      <c r="M14" s="13"/>
    </row>
    <row r="15" spans="1:16" s="44" customFormat="1" x14ac:dyDescent="0.25">
      <c r="A15" s="15"/>
      <c r="B15" s="109" t="s">
        <v>39</v>
      </c>
      <c r="C15" s="110"/>
      <c r="D15" s="88">
        <v>20</v>
      </c>
      <c r="E15" s="110"/>
      <c r="F15" s="2" t="s">
        <v>38</v>
      </c>
      <c r="G15" s="110"/>
      <c r="H15" s="96">
        <v>0.4</v>
      </c>
      <c r="I15" s="110"/>
      <c r="J15" s="79">
        <f t="shared" si="0"/>
        <v>3200</v>
      </c>
      <c r="K15" s="12"/>
      <c r="L15" s="60">
        <f t="shared" ref="L15:L21" si="1">D15*H15</f>
        <v>8</v>
      </c>
      <c r="M15" s="13"/>
    </row>
    <row r="16" spans="1:16" s="44" customFormat="1" x14ac:dyDescent="0.25">
      <c r="A16" s="15"/>
      <c r="B16" s="109" t="s">
        <v>40</v>
      </c>
      <c r="C16" s="110"/>
      <c r="D16" s="88">
        <v>95</v>
      </c>
      <c r="E16" s="110"/>
      <c r="F16" s="2" t="s">
        <v>38</v>
      </c>
      <c r="G16" s="110"/>
      <c r="H16" s="96">
        <v>0.38</v>
      </c>
      <c r="I16" s="110"/>
      <c r="J16" s="79">
        <f t="shared" si="0"/>
        <v>14440</v>
      </c>
      <c r="K16" s="12"/>
      <c r="L16" s="60">
        <f t="shared" si="1"/>
        <v>36.1</v>
      </c>
      <c r="M16" s="13"/>
    </row>
    <row r="17" spans="1:13" s="44" customFormat="1" x14ac:dyDescent="0.25">
      <c r="A17" s="15"/>
      <c r="B17" s="109" t="s">
        <v>90</v>
      </c>
      <c r="C17" s="110"/>
      <c r="D17" s="88">
        <v>55</v>
      </c>
      <c r="E17" s="110"/>
      <c r="F17" s="2" t="s">
        <v>38</v>
      </c>
      <c r="G17" s="110"/>
      <c r="H17" s="96">
        <v>0.31</v>
      </c>
      <c r="I17" s="110"/>
      <c r="J17" s="79">
        <f t="shared" si="0"/>
        <v>6820</v>
      </c>
      <c r="K17" s="12"/>
      <c r="L17" s="61">
        <f t="shared" si="1"/>
        <v>17.05</v>
      </c>
      <c r="M17" s="13"/>
    </row>
    <row r="18" spans="1:13" s="44" customFormat="1" x14ac:dyDescent="0.25">
      <c r="A18" s="15"/>
      <c r="B18" s="109" t="s">
        <v>60</v>
      </c>
      <c r="C18" s="110"/>
      <c r="D18" s="88">
        <v>40</v>
      </c>
      <c r="E18" s="110"/>
      <c r="F18" s="2" t="s">
        <v>38</v>
      </c>
      <c r="G18" s="110"/>
      <c r="H18" s="96">
        <v>0.22</v>
      </c>
      <c r="I18" s="110"/>
      <c r="J18" s="79">
        <f t="shared" si="0"/>
        <v>3520.0000000000005</v>
      </c>
      <c r="K18" s="12"/>
      <c r="L18" s="61">
        <f t="shared" si="1"/>
        <v>8.8000000000000007</v>
      </c>
      <c r="M18" s="13"/>
    </row>
    <row r="19" spans="1:13" s="44" customFormat="1" x14ac:dyDescent="0.25">
      <c r="A19" s="15"/>
      <c r="B19" s="109"/>
      <c r="C19" s="110"/>
      <c r="D19" s="88"/>
      <c r="E19" s="110"/>
      <c r="F19" s="2"/>
      <c r="G19" s="110"/>
      <c r="H19" s="88"/>
      <c r="I19" s="110"/>
      <c r="J19" s="79">
        <f t="shared" si="0"/>
        <v>0</v>
      </c>
      <c r="K19" s="12"/>
      <c r="L19" s="61">
        <f t="shared" si="1"/>
        <v>0</v>
      </c>
      <c r="M19" s="13"/>
    </row>
    <row r="20" spans="1:13" s="44" customFormat="1" x14ac:dyDescent="0.25">
      <c r="A20" s="15"/>
      <c r="B20" s="109"/>
      <c r="C20" s="110"/>
      <c r="D20" s="88"/>
      <c r="E20" s="110"/>
      <c r="F20" s="2"/>
      <c r="G20" s="110"/>
      <c r="H20" s="88"/>
      <c r="I20" s="110"/>
      <c r="J20" s="79">
        <f t="shared" si="0"/>
        <v>0</v>
      </c>
      <c r="K20" s="12"/>
      <c r="L20" s="61">
        <f t="shared" si="1"/>
        <v>0</v>
      </c>
      <c r="M20" s="13"/>
    </row>
    <row r="21" spans="1:13" s="44" customFormat="1" x14ac:dyDescent="0.25">
      <c r="A21" s="15"/>
      <c r="B21" s="109"/>
      <c r="C21" s="110"/>
      <c r="D21" s="88"/>
      <c r="E21" s="110"/>
      <c r="F21" s="2"/>
      <c r="G21" s="110"/>
      <c r="H21" s="88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3" s="44" customFormat="1" ht="7.5" customHeight="1" x14ac:dyDescent="0.25">
      <c r="A22" s="15"/>
      <c r="B22" s="110"/>
      <c r="C22" s="110"/>
      <c r="D22" s="90"/>
      <c r="E22" s="110"/>
      <c r="F22" s="25"/>
      <c r="G22" s="110"/>
      <c r="H22" s="90"/>
      <c r="I22" s="110"/>
      <c r="J22" s="58"/>
      <c r="K22" s="12"/>
      <c r="L22" s="62"/>
      <c r="M22" s="13"/>
    </row>
    <row r="23" spans="1:13" s="44" customFormat="1" x14ac:dyDescent="0.25">
      <c r="A23" s="15"/>
      <c r="B23" s="16" t="s">
        <v>76</v>
      </c>
      <c r="C23" s="110"/>
      <c r="D23" s="90"/>
      <c r="E23" s="110"/>
      <c r="F23" s="25"/>
      <c r="G23" s="110"/>
      <c r="H23" s="90"/>
      <c r="I23" s="110"/>
      <c r="J23" s="76">
        <f t="shared" si="0"/>
        <v>7420</v>
      </c>
      <c r="K23" s="43"/>
      <c r="L23" s="78">
        <f>SUM(L24:L29)</f>
        <v>18.55</v>
      </c>
      <c r="M23" s="13"/>
    </row>
    <row r="24" spans="1:13" s="44" customFormat="1" x14ac:dyDescent="0.25">
      <c r="A24" s="15"/>
      <c r="B24" s="109" t="s">
        <v>106</v>
      </c>
      <c r="C24" s="110"/>
      <c r="D24" s="88">
        <v>1</v>
      </c>
      <c r="E24" s="110"/>
      <c r="F24" s="2" t="s">
        <v>38</v>
      </c>
      <c r="G24" s="110"/>
      <c r="H24" s="96">
        <v>11.5</v>
      </c>
      <c r="I24" s="110"/>
      <c r="J24" s="79">
        <f t="shared" si="0"/>
        <v>4600</v>
      </c>
      <c r="K24" s="12"/>
      <c r="L24" s="61">
        <f t="shared" ref="L24:L29" si="2">D24*H24</f>
        <v>11.5</v>
      </c>
      <c r="M24" s="13"/>
    </row>
    <row r="25" spans="1:13" s="44" customFormat="1" x14ac:dyDescent="0.25">
      <c r="A25" s="15"/>
      <c r="B25" s="109" t="s">
        <v>107</v>
      </c>
      <c r="C25" s="110"/>
      <c r="D25" s="88">
        <v>3</v>
      </c>
      <c r="E25" s="110"/>
      <c r="F25" s="2" t="s">
        <v>64</v>
      </c>
      <c r="G25" s="110"/>
      <c r="H25" s="96">
        <v>2.35</v>
      </c>
      <c r="I25" s="110"/>
      <c r="J25" s="79">
        <f t="shared" si="0"/>
        <v>2820.0000000000005</v>
      </c>
      <c r="K25" s="12"/>
      <c r="L25" s="61">
        <f t="shared" si="2"/>
        <v>7.0500000000000007</v>
      </c>
      <c r="M25" s="13"/>
    </row>
    <row r="26" spans="1:13" s="44" customFormat="1" x14ac:dyDescent="0.25">
      <c r="A26" s="15"/>
      <c r="B26" s="109"/>
      <c r="C26" s="110"/>
      <c r="D26" s="88"/>
      <c r="E26" s="110"/>
      <c r="F26" s="2"/>
      <c r="G26" s="110"/>
      <c r="H26" s="96"/>
      <c r="I26" s="110"/>
      <c r="J26" s="79">
        <f t="shared" si="0"/>
        <v>0</v>
      </c>
      <c r="K26" s="12"/>
      <c r="L26" s="61">
        <f t="shared" si="2"/>
        <v>0</v>
      </c>
      <c r="M26" s="13"/>
    </row>
    <row r="27" spans="1:13" s="44" customFormat="1" x14ac:dyDescent="0.25">
      <c r="A27" s="15"/>
      <c r="B27" s="109"/>
      <c r="C27" s="110"/>
      <c r="D27" s="88"/>
      <c r="E27" s="98"/>
      <c r="F27" s="2"/>
      <c r="G27" s="110"/>
      <c r="H27" s="88"/>
      <c r="I27" s="110"/>
      <c r="J27" s="79">
        <f t="shared" si="0"/>
        <v>0</v>
      </c>
      <c r="K27" s="12"/>
      <c r="L27" s="61">
        <f t="shared" si="2"/>
        <v>0</v>
      </c>
      <c r="M27" s="13"/>
    </row>
    <row r="28" spans="1:13" s="44" customFormat="1" x14ac:dyDescent="0.25">
      <c r="A28" s="15"/>
      <c r="B28" s="109"/>
      <c r="C28" s="110"/>
      <c r="D28" s="88"/>
      <c r="E28" s="98"/>
      <c r="F28" s="2"/>
      <c r="G28" s="110"/>
      <c r="H28" s="88"/>
      <c r="I28" s="110"/>
      <c r="J28" s="79">
        <f t="shared" si="0"/>
        <v>0</v>
      </c>
      <c r="K28" s="12"/>
      <c r="L28" s="61">
        <f t="shared" si="2"/>
        <v>0</v>
      </c>
      <c r="M28" s="13"/>
    </row>
    <row r="29" spans="1:13" s="44" customFormat="1" x14ac:dyDescent="0.25">
      <c r="A29" s="15"/>
      <c r="B29" s="109"/>
      <c r="C29" s="110"/>
      <c r="D29" s="88"/>
      <c r="E29" s="98"/>
      <c r="F29" s="2"/>
      <c r="G29" s="110"/>
      <c r="H29" s="88"/>
      <c r="I29" s="110"/>
      <c r="J29" s="79">
        <f t="shared" si="0"/>
        <v>0</v>
      </c>
      <c r="K29" s="12"/>
      <c r="L29" s="61">
        <f t="shared" si="2"/>
        <v>0</v>
      </c>
      <c r="M29" s="13"/>
    </row>
    <row r="30" spans="1:13" s="44" customFormat="1" ht="7.5" customHeight="1" x14ac:dyDescent="0.25">
      <c r="A30" s="15"/>
      <c r="B30" s="110"/>
      <c r="C30" s="110"/>
      <c r="D30" s="103"/>
      <c r="E30" s="98"/>
      <c r="F30" s="104"/>
      <c r="G30" s="98"/>
      <c r="H30" s="103"/>
      <c r="I30" s="110"/>
      <c r="J30" s="58"/>
      <c r="K30" s="12"/>
      <c r="L30" s="62"/>
      <c r="M30" s="13"/>
    </row>
    <row r="31" spans="1:13" s="44" customFormat="1" x14ac:dyDescent="0.25">
      <c r="A31" s="15"/>
      <c r="B31" s="16" t="s">
        <v>77</v>
      </c>
      <c r="C31" s="110"/>
      <c r="D31" s="103"/>
      <c r="E31" s="98"/>
      <c r="F31" s="104"/>
      <c r="G31" s="98"/>
      <c r="H31" s="103"/>
      <c r="I31" s="110"/>
      <c r="J31" s="76">
        <f t="shared" si="0"/>
        <v>117400</v>
      </c>
      <c r="K31" s="43"/>
      <c r="L31" s="78">
        <f>SUM(L32:L36)</f>
        <v>293.5</v>
      </c>
      <c r="M31" s="13"/>
    </row>
    <row r="32" spans="1:13" s="44" customFormat="1" x14ac:dyDescent="0.25">
      <c r="A32" s="15"/>
      <c r="B32" s="109" t="s">
        <v>197</v>
      </c>
      <c r="C32" s="110"/>
      <c r="D32" s="88">
        <v>1</v>
      </c>
      <c r="E32" s="110"/>
      <c r="F32" s="2" t="s">
        <v>42</v>
      </c>
      <c r="G32" s="98"/>
      <c r="H32" s="96">
        <v>8.75</v>
      </c>
      <c r="I32" s="110"/>
      <c r="J32" s="79">
        <f t="shared" si="0"/>
        <v>3500</v>
      </c>
      <c r="K32" s="12"/>
      <c r="L32" s="61">
        <f t="shared" ref="L32:L36" si="3">D32*H32</f>
        <v>8.75</v>
      </c>
      <c r="M32" s="13"/>
    </row>
    <row r="33" spans="1:13" s="44" customFormat="1" x14ac:dyDescent="0.25">
      <c r="A33" s="15"/>
      <c r="B33" s="109" t="s">
        <v>108</v>
      </c>
      <c r="C33" s="110"/>
      <c r="D33" s="88">
        <v>4</v>
      </c>
      <c r="E33" s="110"/>
      <c r="F33" s="2" t="s">
        <v>42</v>
      </c>
      <c r="G33" s="110"/>
      <c r="H33" s="88">
        <v>18</v>
      </c>
      <c r="I33" s="110"/>
      <c r="J33" s="79">
        <f t="shared" si="0"/>
        <v>28800</v>
      </c>
      <c r="K33" s="12"/>
      <c r="L33" s="61">
        <f t="shared" si="3"/>
        <v>72</v>
      </c>
      <c r="M33" s="13"/>
    </row>
    <row r="34" spans="1:13" s="44" customFormat="1" x14ac:dyDescent="0.25">
      <c r="A34" s="15"/>
      <c r="B34" s="109" t="s">
        <v>198</v>
      </c>
      <c r="C34" s="110"/>
      <c r="D34" s="88">
        <v>7</v>
      </c>
      <c r="E34" s="110"/>
      <c r="F34" s="2" t="s">
        <v>105</v>
      </c>
      <c r="G34" s="110"/>
      <c r="H34" s="88">
        <v>23</v>
      </c>
      <c r="I34" s="110"/>
      <c r="J34" s="79">
        <f t="shared" si="0"/>
        <v>64400</v>
      </c>
      <c r="K34" s="12"/>
      <c r="L34" s="61">
        <f t="shared" si="3"/>
        <v>161</v>
      </c>
      <c r="M34" s="13"/>
    </row>
    <row r="35" spans="1:13" s="44" customFormat="1" x14ac:dyDescent="0.25">
      <c r="A35" s="15"/>
      <c r="B35" s="135" t="s">
        <v>109</v>
      </c>
      <c r="C35" s="110"/>
      <c r="D35" s="88">
        <v>7</v>
      </c>
      <c r="E35" s="110"/>
      <c r="F35" s="2" t="s">
        <v>105</v>
      </c>
      <c r="G35" s="110"/>
      <c r="H35" s="88">
        <v>6.25</v>
      </c>
      <c r="I35" s="110"/>
      <c r="J35" s="79">
        <f t="shared" si="0"/>
        <v>17500</v>
      </c>
      <c r="K35" s="12"/>
      <c r="L35" s="61">
        <f t="shared" si="3"/>
        <v>43.75</v>
      </c>
      <c r="M35" s="13"/>
    </row>
    <row r="36" spans="1:13" s="44" customFormat="1" x14ac:dyDescent="0.25">
      <c r="A36" s="15"/>
      <c r="B36" s="109" t="s">
        <v>199</v>
      </c>
      <c r="C36" s="110"/>
      <c r="D36" s="88">
        <v>1</v>
      </c>
      <c r="E36" s="110"/>
      <c r="F36" s="2" t="s">
        <v>42</v>
      </c>
      <c r="G36" s="110"/>
      <c r="H36" s="88">
        <v>8</v>
      </c>
      <c r="I36" s="110"/>
      <c r="J36" s="79">
        <f t="shared" si="0"/>
        <v>3200</v>
      </c>
      <c r="K36" s="12"/>
      <c r="L36" s="61">
        <f t="shared" si="3"/>
        <v>8</v>
      </c>
      <c r="M36" s="13"/>
    </row>
    <row r="37" spans="1:13" s="44" customFormat="1" ht="7.5" customHeight="1" x14ac:dyDescent="0.25">
      <c r="A37" s="15"/>
      <c r="B37" s="110"/>
      <c r="C37" s="110"/>
      <c r="D37" s="103"/>
      <c r="E37" s="98"/>
      <c r="F37" s="104"/>
      <c r="G37" s="98"/>
      <c r="H37" s="103"/>
      <c r="I37" s="110"/>
      <c r="J37" s="58"/>
      <c r="K37" s="12"/>
      <c r="L37" s="62"/>
      <c r="M37" s="13"/>
    </row>
    <row r="38" spans="1:13" s="44" customFormat="1" x14ac:dyDescent="0.25">
      <c r="A38" s="15"/>
      <c r="B38" s="16" t="s">
        <v>92</v>
      </c>
      <c r="C38" s="110"/>
      <c r="D38" s="103"/>
      <c r="E38" s="98"/>
      <c r="F38" s="104"/>
      <c r="G38" s="98"/>
      <c r="H38" s="103"/>
      <c r="I38" s="110"/>
      <c r="J38" s="76">
        <f t="shared" ref="J38:J41" si="4">L38*$L$1</f>
        <v>54568.000000000007</v>
      </c>
      <c r="K38" s="78"/>
      <c r="L38" s="78">
        <f>SUM(L39:L41)</f>
        <v>136.42000000000002</v>
      </c>
      <c r="M38" s="13"/>
    </row>
    <row r="39" spans="1:13" s="44" customFormat="1" x14ac:dyDescent="0.25">
      <c r="A39" s="15"/>
      <c r="B39" s="109" t="s">
        <v>93</v>
      </c>
      <c r="C39" s="110"/>
      <c r="D39" s="88">
        <v>36</v>
      </c>
      <c r="E39" s="110"/>
      <c r="F39" s="2" t="s">
        <v>96</v>
      </c>
      <c r="G39" s="98"/>
      <c r="H39" s="96">
        <v>1.94</v>
      </c>
      <c r="I39" s="110"/>
      <c r="J39" s="79">
        <f t="shared" si="4"/>
        <v>27936</v>
      </c>
      <c r="K39" s="12"/>
      <c r="L39" s="61">
        <f>D39*H39</f>
        <v>69.84</v>
      </c>
      <c r="M39" s="13"/>
    </row>
    <row r="40" spans="1:13" s="44" customFormat="1" x14ac:dyDescent="0.25">
      <c r="A40" s="15"/>
      <c r="B40" s="109" t="s">
        <v>94</v>
      </c>
      <c r="C40" s="110"/>
      <c r="D40" s="88">
        <v>1</v>
      </c>
      <c r="E40" s="110"/>
      <c r="F40" s="2" t="s">
        <v>97</v>
      </c>
      <c r="G40" s="98"/>
      <c r="H40" s="96">
        <v>47.5</v>
      </c>
      <c r="I40" s="110"/>
      <c r="J40" s="79">
        <f t="shared" si="4"/>
        <v>19000</v>
      </c>
      <c r="K40" s="12"/>
      <c r="L40" s="61">
        <f>D40*H40</f>
        <v>47.5</v>
      </c>
      <c r="M40" s="13"/>
    </row>
    <row r="41" spans="1:13" s="44" customFormat="1" x14ac:dyDescent="0.25">
      <c r="A41" s="15"/>
      <c r="B41" s="109" t="s">
        <v>95</v>
      </c>
      <c r="C41" s="110"/>
      <c r="D41" s="88">
        <v>36</v>
      </c>
      <c r="E41" s="110"/>
      <c r="F41" s="2" t="s">
        <v>96</v>
      </c>
      <c r="G41" s="98"/>
      <c r="H41" s="96">
        <v>0.53</v>
      </c>
      <c r="I41" s="110"/>
      <c r="J41" s="79">
        <f t="shared" si="4"/>
        <v>7632.0000000000009</v>
      </c>
      <c r="K41" s="12"/>
      <c r="L41" s="61">
        <f>D41*H41</f>
        <v>19.080000000000002</v>
      </c>
      <c r="M41" s="13"/>
    </row>
    <row r="42" spans="1:13" s="44" customFormat="1" ht="7.5" customHeight="1" x14ac:dyDescent="0.25">
      <c r="A42" s="15"/>
      <c r="B42" s="110"/>
      <c r="C42" s="110"/>
      <c r="D42" s="103"/>
      <c r="E42" s="98"/>
      <c r="F42" s="104"/>
      <c r="G42" s="98"/>
      <c r="H42" s="103"/>
      <c r="I42" s="110"/>
      <c r="J42" s="58"/>
      <c r="K42" s="12"/>
      <c r="L42" s="62"/>
      <c r="M42" s="13"/>
    </row>
    <row r="43" spans="1:13" s="44" customFormat="1" x14ac:dyDescent="0.25">
      <c r="A43" s="15"/>
      <c r="B43" s="16" t="s">
        <v>20</v>
      </c>
      <c r="C43" s="110"/>
      <c r="D43" s="103"/>
      <c r="E43" s="98"/>
      <c r="F43" s="104"/>
      <c r="G43" s="98"/>
      <c r="H43" s="103"/>
      <c r="I43" s="110"/>
      <c r="J43" s="76">
        <f t="shared" si="0"/>
        <v>3693.6</v>
      </c>
      <c r="K43" s="43"/>
      <c r="L43" s="78">
        <f>SUM(L44:L48)</f>
        <v>9.234</v>
      </c>
      <c r="M43" s="13"/>
    </row>
    <row r="44" spans="1:13" s="44" customFormat="1" x14ac:dyDescent="0.25">
      <c r="A44" s="15"/>
      <c r="B44" s="109" t="s">
        <v>43</v>
      </c>
      <c r="C44" s="110"/>
      <c r="D44" s="88">
        <v>2.4700000000000002</v>
      </c>
      <c r="E44" s="110"/>
      <c r="F44" s="2" t="s">
        <v>48</v>
      </c>
      <c r="G44" s="98"/>
      <c r="H44" s="96">
        <v>2.4500000000000002</v>
      </c>
      <c r="I44" s="110"/>
      <c r="J44" s="79">
        <f t="shared" si="0"/>
        <v>2420.6000000000004</v>
      </c>
      <c r="K44" s="12"/>
      <c r="L44" s="61">
        <f>D44*H44</f>
        <v>6.0515000000000008</v>
      </c>
      <c r="M44" s="13"/>
    </row>
    <row r="45" spans="1:13" s="44" customFormat="1" x14ac:dyDescent="0.25">
      <c r="A45" s="15"/>
      <c r="B45" s="109" t="s">
        <v>44</v>
      </c>
      <c r="C45" s="110"/>
      <c r="D45" s="88">
        <v>0</v>
      </c>
      <c r="E45" s="110"/>
      <c r="F45" s="2" t="s">
        <v>48</v>
      </c>
      <c r="G45" s="98"/>
      <c r="H45" s="96">
        <v>2.15</v>
      </c>
      <c r="I45" s="110"/>
      <c r="J45" s="79">
        <f t="shared" si="0"/>
        <v>0</v>
      </c>
      <c r="K45" s="12"/>
      <c r="L45" s="61">
        <f>D45*H45</f>
        <v>0</v>
      </c>
      <c r="M45" s="13"/>
    </row>
    <row r="46" spans="1:13" s="44" customFormat="1" x14ac:dyDescent="0.25">
      <c r="A46" s="15"/>
      <c r="B46" s="109" t="s">
        <v>45</v>
      </c>
      <c r="C46" s="110"/>
      <c r="D46" s="88">
        <v>0.19</v>
      </c>
      <c r="E46" s="110"/>
      <c r="F46" s="2" t="s">
        <v>48</v>
      </c>
      <c r="G46" s="98"/>
      <c r="H46" s="96">
        <v>2.75</v>
      </c>
      <c r="I46" s="110"/>
      <c r="J46" s="79">
        <f t="shared" si="0"/>
        <v>209</v>
      </c>
      <c r="K46" s="12"/>
      <c r="L46" s="61">
        <f>D46*H46</f>
        <v>0.52249999999999996</v>
      </c>
      <c r="M46" s="13"/>
    </row>
    <row r="47" spans="1:13" s="44" customFormat="1" x14ac:dyDescent="0.25">
      <c r="A47" s="15"/>
      <c r="B47" s="109" t="s">
        <v>46</v>
      </c>
      <c r="C47" s="110"/>
      <c r="D47" s="88">
        <v>1</v>
      </c>
      <c r="E47" s="110"/>
      <c r="F47" s="2" t="s">
        <v>49</v>
      </c>
      <c r="G47" s="98"/>
      <c r="H47" s="96">
        <v>0.98</v>
      </c>
      <c r="I47" s="110"/>
      <c r="J47" s="79">
        <f>L47*$L$1</f>
        <v>392</v>
      </c>
      <c r="K47" s="12"/>
      <c r="L47" s="61">
        <f>D47*H47</f>
        <v>0.98</v>
      </c>
      <c r="M47" s="13"/>
    </row>
    <row r="48" spans="1:13" s="44" customFormat="1" x14ac:dyDescent="0.25">
      <c r="A48" s="15"/>
      <c r="B48" s="109" t="s">
        <v>47</v>
      </c>
      <c r="C48" s="110"/>
      <c r="D48" s="88">
        <v>1</v>
      </c>
      <c r="E48" s="110"/>
      <c r="F48" s="2" t="s">
        <v>49</v>
      </c>
      <c r="G48" s="98"/>
      <c r="H48" s="96">
        <v>1.68</v>
      </c>
      <c r="I48" s="110"/>
      <c r="J48" s="79">
        <f t="shared" si="0"/>
        <v>672</v>
      </c>
      <c r="K48" s="12"/>
      <c r="L48" s="61">
        <f>D48*H48</f>
        <v>1.68</v>
      </c>
      <c r="M48" s="13"/>
    </row>
    <row r="49" spans="1:15" s="44" customFormat="1" ht="7.5" customHeight="1" x14ac:dyDescent="0.25">
      <c r="A49" s="15"/>
      <c r="B49" s="32"/>
      <c r="C49" s="110"/>
      <c r="D49" s="101"/>
      <c r="E49" s="98"/>
      <c r="F49" s="102"/>
      <c r="G49" s="98"/>
      <c r="H49" s="101"/>
      <c r="I49" s="110"/>
      <c r="J49" s="58"/>
      <c r="K49" s="12"/>
      <c r="L49" s="62"/>
      <c r="M49" s="13"/>
    </row>
    <row r="50" spans="1:15" s="44" customFormat="1" x14ac:dyDescent="0.25">
      <c r="A50" s="15"/>
      <c r="B50" s="16" t="s">
        <v>19</v>
      </c>
      <c r="C50" s="110"/>
      <c r="D50" s="103"/>
      <c r="E50" s="98"/>
      <c r="F50" s="104"/>
      <c r="G50" s="98"/>
      <c r="H50" s="103"/>
      <c r="I50" s="110"/>
      <c r="J50" s="76">
        <f t="shared" si="0"/>
        <v>19069.599999999999</v>
      </c>
      <c r="K50" s="43"/>
      <c r="L50" s="78">
        <f>SUM(L51:L53)</f>
        <v>47.673999999999992</v>
      </c>
      <c r="M50" s="13"/>
    </row>
    <row r="51" spans="1:15" s="44" customFormat="1" x14ac:dyDescent="0.25">
      <c r="A51" s="15"/>
      <c r="B51" s="109" t="s">
        <v>50</v>
      </c>
      <c r="C51" s="110"/>
      <c r="D51" s="88">
        <v>0.98</v>
      </c>
      <c r="E51" s="110"/>
      <c r="F51" s="2" t="s">
        <v>51</v>
      </c>
      <c r="G51" s="110"/>
      <c r="H51" s="96">
        <v>19.7</v>
      </c>
      <c r="I51" s="110"/>
      <c r="J51" s="79">
        <f t="shared" si="0"/>
        <v>7722.3999999999987</v>
      </c>
      <c r="K51" s="12"/>
      <c r="L51" s="61">
        <f>D51*H51</f>
        <v>19.305999999999997</v>
      </c>
      <c r="M51" s="13"/>
    </row>
    <row r="52" spans="1:15" s="44" customFormat="1" x14ac:dyDescent="0.25">
      <c r="A52" s="15"/>
      <c r="B52" s="109" t="s">
        <v>91</v>
      </c>
      <c r="C52" s="110"/>
      <c r="D52" s="88">
        <v>1.44</v>
      </c>
      <c r="E52" s="110"/>
      <c r="F52" s="2" t="s">
        <v>51</v>
      </c>
      <c r="G52" s="110"/>
      <c r="H52" s="96">
        <v>19.7</v>
      </c>
      <c r="I52" s="110"/>
      <c r="J52" s="79">
        <f t="shared" si="0"/>
        <v>11347.199999999999</v>
      </c>
      <c r="K52" s="12"/>
      <c r="L52" s="61">
        <f>D52*H52</f>
        <v>28.367999999999999</v>
      </c>
      <c r="M52" s="13"/>
    </row>
    <row r="53" spans="1:15" s="44" customFormat="1" x14ac:dyDescent="0.25">
      <c r="A53" s="15"/>
      <c r="B53" s="109"/>
      <c r="C53" s="110"/>
      <c r="D53" s="88"/>
      <c r="E53" s="110"/>
      <c r="F53" s="2"/>
      <c r="G53" s="110"/>
      <c r="H53" s="88"/>
      <c r="I53" s="110"/>
      <c r="J53" s="79">
        <f t="shared" si="0"/>
        <v>0</v>
      </c>
      <c r="K53" s="12"/>
      <c r="L53" s="61">
        <f>D53*H53</f>
        <v>0</v>
      </c>
      <c r="M53" s="13"/>
    </row>
    <row r="54" spans="1:15" s="44" customFormat="1" ht="7.5" customHeight="1" x14ac:dyDescent="0.25">
      <c r="A54" s="15"/>
      <c r="B54" s="32"/>
      <c r="C54" s="110"/>
      <c r="D54" s="101"/>
      <c r="E54" s="98"/>
      <c r="F54" s="102"/>
      <c r="G54" s="98"/>
      <c r="H54" s="101"/>
      <c r="I54" s="110"/>
      <c r="J54" s="58"/>
      <c r="K54" s="12"/>
      <c r="L54" s="62"/>
      <c r="M54" s="13"/>
    </row>
    <row r="55" spans="1:15" s="44" customFormat="1" x14ac:dyDescent="0.25">
      <c r="A55" s="15"/>
      <c r="B55" s="86" t="s">
        <v>74</v>
      </c>
      <c r="C55" s="87"/>
      <c r="D55" s="97">
        <v>6.25E-2</v>
      </c>
      <c r="E55" s="110"/>
      <c r="F55" s="25"/>
      <c r="G55" s="110"/>
      <c r="H55" s="110"/>
      <c r="I55" s="110"/>
      <c r="J55" s="94">
        <f t="shared" si="0"/>
        <v>6964</v>
      </c>
      <c r="K55" s="12"/>
      <c r="L55" s="92">
        <v>17.41</v>
      </c>
      <c r="M55" s="13"/>
      <c r="O55" s="95"/>
    </row>
    <row r="56" spans="1:15" s="44" customFormat="1" ht="7.5" customHeight="1" x14ac:dyDescent="0.25">
      <c r="A56" s="15"/>
      <c r="B56" s="110"/>
      <c r="C56" s="110"/>
      <c r="D56" s="110"/>
      <c r="E56" s="110"/>
      <c r="F56" s="25"/>
      <c r="G56" s="110"/>
      <c r="H56" s="110"/>
      <c r="I56" s="110"/>
      <c r="J56" s="58"/>
      <c r="K56" s="12"/>
      <c r="L56" s="62"/>
      <c r="M56" s="13"/>
    </row>
    <row r="57" spans="1:15" s="44" customFormat="1" x14ac:dyDescent="0.25">
      <c r="A57" s="15"/>
      <c r="B57" s="16" t="s">
        <v>17</v>
      </c>
      <c r="C57" s="110"/>
      <c r="D57" s="110"/>
      <c r="E57" s="110"/>
      <c r="F57" s="25"/>
      <c r="G57" s="110"/>
      <c r="H57" s="110"/>
      <c r="I57" s="110"/>
      <c r="J57" s="73">
        <f t="shared" si="0"/>
        <v>237095.2</v>
      </c>
      <c r="K57" s="43"/>
      <c r="L57" s="63">
        <f>L55+L50+L43+L38+L31+L23+L14</f>
        <v>592.73800000000006</v>
      </c>
      <c r="M57" s="13"/>
    </row>
    <row r="58" spans="1:15" s="44" customFormat="1" x14ac:dyDescent="0.25">
      <c r="A58" s="15"/>
      <c r="B58" s="16" t="s">
        <v>16</v>
      </c>
      <c r="C58" s="110"/>
      <c r="D58" s="110"/>
      <c r="E58" s="110"/>
      <c r="F58" s="25"/>
      <c r="G58" s="110"/>
      <c r="H58" s="110"/>
      <c r="I58" s="110"/>
      <c r="J58" s="73">
        <f t="shared" si="0"/>
        <v>33870.742857142861</v>
      </c>
      <c r="K58" s="43"/>
      <c r="L58" s="64">
        <f>L57/D7</f>
        <v>84.676857142857145</v>
      </c>
      <c r="M58" s="13"/>
    </row>
    <row r="59" spans="1:15" s="44" customFormat="1" ht="7.5" customHeight="1" x14ac:dyDescent="0.25">
      <c r="A59" s="15"/>
      <c r="B59" s="110"/>
      <c r="C59" s="110"/>
      <c r="D59" s="110"/>
      <c r="E59" s="110"/>
      <c r="F59" s="25"/>
      <c r="G59" s="110"/>
      <c r="H59" s="110"/>
      <c r="I59" s="110"/>
      <c r="J59" s="72"/>
      <c r="K59" s="12"/>
      <c r="L59" s="62"/>
      <c r="M59" s="13"/>
    </row>
    <row r="60" spans="1:15" s="44" customFormat="1" ht="18.75" thickBot="1" x14ac:dyDescent="0.3">
      <c r="A60" s="15"/>
      <c r="B60" s="16" t="s">
        <v>59</v>
      </c>
      <c r="C60" s="16"/>
      <c r="D60" s="16"/>
      <c r="E60" s="16"/>
      <c r="F60" s="36"/>
      <c r="G60" s="16"/>
      <c r="H60" s="16"/>
      <c r="I60" s="16"/>
      <c r="J60" s="74">
        <f t="shared" si="0"/>
        <v>126904.79999999997</v>
      </c>
      <c r="K60" s="43"/>
      <c r="L60" s="65">
        <f>L10-L57</f>
        <v>317.26199999999994</v>
      </c>
      <c r="M60" s="13"/>
    </row>
    <row r="61" spans="1:15" s="44" customFormat="1" ht="7.5" customHeight="1" thickTop="1" x14ac:dyDescent="0.25">
      <c r="A61" s="15"/>
      <c r="B61" s="110"/>
      <c r="C61" s="110"/>
      <c r="D61" s="110"/>
      <c r="E61" s="110"/>
      <c r="F61" s="25"/>
      <c r="G61" s="110"/>
      <c r="H61" s="110"/>
      <c r="I61" s="110"/>
      <c r="J61" s="58"/>
      <c r="K61" s="12"/>
      <c r="L61" s="62"/>
      <c r="M61" s="13"/>
    </row>
    <row r="62" spans="1:15" s="44" customFormat="1" x14ac:dyDescent="0.25">
      <c r="A62" s="15"/>
      <c r="B62" s="21" t="s">
        <v>15</v>
      </c>
      <c r="C62" s="110"/>
      <c r="D62" s="110"/>
      <c r="E62" s="110"/>
      <c r="F62" s="25"/>
      <c r="G62" s="110"/>
      <c r="H62" s="110"/>
      <c r="I62" s="110"/>
      <c r="J62" s="58"/>
      <c r="K62" s="12"/>
      <c r="L62" s="66"/>
      <c r="M62" s="13"/>
    </row>
    <row r="63" spans="1:15" s="44" customFormat="1" ht="18" customHeight="1" x14ac:dyDescent="0.25">
      <c r="A63" s="15"/>
      <c r="B63" s="139" t="s">
        <v>52</v>
      </c>
      <c r="C63" s="139"/>
      <c r="D63" s="139"/>
      <c r="E63" s="140"/>
      <c r="F63" s="140"/>
      <c r="G63" s="140"/>
      <c r="H63" s="140"/>
      <c r="I63" s="140"/>
      <c r="J63" s="93">
        <f>L63*$L$1</f>
        <v>6000</v>
      </c>
      <c r="K63" s="12"/>
      <c r="L63" s="91">
        <v>15</v>
      </c>
      <c r="M63" s="13"/>
    </row>
    <row r="64" spans="1:15" s="44" customFormat="1" ht="18" customHeight="1" x14ac:dyDescent="0.25">
      <c r="A64" s="15"/>
      <c r="B64" s="143" t="s">
        <v>53</v>
      </c>
      <c r="C64" s="143"/>
      <c r="D64" s="143"/>
      <c r="E64" s="140"/>
      <c r="F64" s="140"/>
      <c r="G64" s="140"/>
      <c r="H64" s="140"/>
      <c r="I64" s="140"/>
      <c r="J64" s="93">
        <f t="shared" ref="J64:J70" si="5">L64*$L$1</f>
        <v>110000</v>
      </c>
      <c r="K64" s="12"/>
      <c r="L64" s="91">
        <v>275</v>
      </c>
      <c r="M64" s="13"/>
    </row>
    <row r="65" spans="1:13" s="44" customFormat="1" ht="18" customHeight="1" x14ac:dyDescent="0.25">
      <c r="A65" s="15"/>
      <c r="B65" s="143" t="s">
        <v>54</v>
      </c>
      <c r="C65" s="143"/>
      <c r="D65" s="143"/>
      <c r="E65" s="140"/>
      <c r="F65" s="140"/>
      <c r="G65" s="140"/>
      <c r="H65" s="140"/>
      <c r="I65" s="140"/>
      <c r="J65" s="93">
        <f t="shared" si="5"/>
        <v>20000</v>
      </c>
      <c r="K65" s="12"/>
      <c r="L65" s="91">
        <v>50</v>
      </c>
      <c r="M65" s="13"/>
    </row>
    <row r="66" spans="1:13" s="44" customFormat="1" ht="18" customHeight="1" x14ac:dyDescent="0.25">
      <c r="A66" s="15"/>
      <c r="B66" s="139" t="s">
        <v>55</v>
      </c>
      <c r="C66" s="139"/>
      <c r="D66" s="139"/>
      <c r="E66" s="140"/>
      <c r="F66" s="140"/>
      <c r="G66" s="140"/>
      <c r="H66" s="140"/>
      <c r="I66" s="140"/>
      <c r="J66" s="93">
        <f t="shared" si="5"/>
        <v>0</v>
      </c>
      <c r="K66" s="12"/>
      <c r="L66" s="105"/>
      <c r="M66" s="13"/>
    </row>
    <row r="67" spans="1:13" s="44" customFormat="1" ht="18" customHeight="1" x14ac:dyDescent="0.25">
      <c r="A67" s="15"/>
      <c r="B67" s="139" t="s">
        <v>56</v>
      </c>
      <c r="C67" s="139"/>
      <c r="D67" s="139"/>
      <c r="E67" s="140"/>
      <c r="F67" s="140"/>
      <c r="G67" s="140"/>
      <c r="H67" s="140"/>
      <c r="I67" s="140"/>
      <c r="J67" s="93">
        <f t="shared" si="5"/>
        <v>376</v>
      </c>
      <c r="K67" s="12"/>
      <c r="L67" s="91">
        <v>0.94</v>
      </c>
      <c r="M67" s="13"/>
    </row>
    <row r="68" spans="1:13" s="44" customFormat="1" ht="18" customHeight="1" x14ac:dyDescent="0.25">
      <c r="A68" s="15"/>
      <c r="B68" s="139" t="s">
        <v>57</v>
      </c>
      <c r="C68" s="139"/>
      <c r="D68" s="139"/>
      <c r="E68" s="140"/>
      <c r="F68" s="140"/>
      <c r="G68" s="140"/>
      <c r="H68" s="140"/>
      <c r="I68" s="140"/>
      <c r="J68" s="93">
        <f t="shared" si="5"/>
        <v>0</v>
      </c>
      <c r="K68" s="12"/>
      <c r="L68" s="91"/>
      <c r="M68" s="13"/>
    </row>
    <row r="69" spans="1:13" s="44" customFormat="1" ht="18" customHeight="1" x14ac:dyDescent="0.25">
      <c r="A69" s="15"/>
      <c r="B69" s="139" t="s">
        <v>110</v>
      </c>
      <c r="C69" s="139"/>
      <c r="D69" s="139"/>
      <c r="E69" s="110"/>
      <c r="F69" s="110"/>
      <c r="G69" s="110"/>
      <c r="H69" s="110"/>
      <c r="I69" s="110"/>
      <c r="J69" s="93">
        <f t="shared" si="5"/>
        <v>31456</v>
      </c>
      <c r="K69" s="12"/>
      <c r="L69" s="91">
        <v>78.64</v>
      </c>
      <c r="M69" s="13"/>
    </row>
    <row r="70" spans="1:13" s="44" customFormat="1" ht="18" customHeight="1" x14ac:dyDescent="0.25">
      <c r="A70" s="15"/>
      <c r="B70" s="139" t="s">
        <v>61</v>
      </c>
      <c r="C70" s="139"/>
      <c r="D70" s="139"/>
      <c r="E70" s="140"/>
      <c r="F70" s="140"/>
      <c r="G70" s="140"/>
      <c r="H70" s="140"/>
      <c r="I70" s="140"/>
      <c r="J70" s="93">
        <f t="shared" si="5"/>
        <v>4208</v>
      </c>
      <c r="K70" s="12"/>
      <c r="L70" s="91">
        <v>10.52</v>
      </c>
      <c r="M70" s="13"/>
    </row>
    <row r="71" spans="1:13" s="44" customFormat="1" ht="7.5" customHeight="1" x14ac:dyDescent="0.25">
      <c r="A71" s="15"/>
      <c r="B71" s="110"/>
      <c r="C71" s="110"/>
      <c r="D71" s="110"/>
      <c r="E71" s="110"/>
      <c r="F71" s="25"/>
      <c r="G71" s="110"/>
      <c r="H71" s="110"/>
      <c r="I71" s="110"/>
      <c r="J71" s="58"/>
      <c r="K71" s="12"/>
      <c r="L71" s="62"/>
      <c r="M71" s="13"/>
    </row>
    <row r="72" spans="1:13" s="44" customFormat="1" x14ac:dyDescent="0.25">
      <c r="A72" s="15"/>
      <c r="B72" s="16" t="s">
        <v>14</v>
      </c>
      <c r="C72" s="110"/>
      <c r="D72" s="110"/>
      <c r="E72" s="110"/>
      <c r="F72" s="25"/>
      <c r="G72" s="110"/>
      <c r="H72" s="110"/>
      <c r="I72" s="110"/>
      <c r="J72" s="73">
        <f t="shared" ref="J72:J78" si="6">L72*$L$1</f>
        <v>172040</v>
      </c>
      <c r="K72" s="43"/>
      <c r="L72" s="63">
        <f>SUM(L62:L70)</f>
        <v>430.09999999999997</v>
      </c>
      <c r="M72" s="13"/>
    </row>
    <row r="73" spans="1:13" x14ac:dyDescent="0.25">
      <c r="A73" s="15"/>
      <c r="B73" s="16" t="s">
        <v>13</v>
      </c>
      <c r="C73" s="110"/>
      <c r="D73" s="110"/>
      <c r="E73" s="110"/>
      <c r="F73" s="25"/>
      <c r="G73" s="110"/>
      <c r="H73" s="110"/>
      <c r="I73" s="110"/>
      <c r="J73" s="73">
        <f t="shared" si="6"/>
        <v>24577.142857142855</v>
      </c>
      <c r="K73" s="43"/>
      <c r="L73" s="64">
        <f>L72/D7</f>
        <v>61.442857142857136</v>
      </c>
      <c r="M73" s="13"/>
    </row>
    <row r="74" spans="1:13" x14ac:dyDescent="0.25">
      <c r="A74" s="15"/>
      <c r="B74" s="110"/>
      <c r="C74" s="110"/>
      <c r="D74" s="110"/>
      <c r="E74" s="110"/>
      <c r="F74" s="25"/>
      <c r="G74" s="110"/>
      <c r="H74" s="110"/>
      <c r="I74" s="110"/>
      <c r="J74" s="58"/>
      <c r="K74" s="12"/>
      <c r="L74" s="62"/>
      <c r="M74" s="13"/>
    </row>
    <row r="75" spans="1:13" x14ac:dyDescent="0.25">
      <c r="A75" s="15"/>
      <c r="B75" s="16" t="s">
        <v>12</v>
      </c>
      <c r="C75" s="110"/>
      <c r="D75" s="110"/>
      <c r="E75" s="110"/>
      <c r="F75" s="25"/>
      <c r="G75" s="110"/>
      <c r="H75" s="110"/>
      <c r="I75" s="110"/>
      <c r="J75" s="73">
        <f t="shared" si="6"/>
        <v>409135.2</v>
      </c>
      <c r="K75" s="43"/>
      <c r="L75" s="63">
        <f>L57+L72</f>
        <v>1022.838</v>
      </c>
      <c r="M75" s="13"/>
    </row>
    <row r="76" spans="1:13" x14ac:dyDescent="0.25">
      <c r="A76" s="15"/>
      <c r="B76" s="16" t="s">
        <v>11</v>
      </c>
      <c r="C76" s="110"/>
      <c r="D76" s="110"/>
      <c r="E76" s="110"/>
      <c r="F76" s="25"/>
      <c r="G76" s="110"/>
      <c r="H76" s="110"/>
      <c r="I76" s="110"/>
      <c r="J76" s="73">
        <f t="shared" si="6"/>
        <v>58447.885714285716</v>
      </c>
      <c r="K76" s="43"/>
      <c r="L76" s="64">
        <f>L75/D7</f>
        <v>146.11971428571428</v>
      </c>
      <c r="M76" s="13"/>
    </row>
    <row r="77" spans="1:13" x14ac:dyDescent="0.25">
      <c r="A77" s="15"/>
      <c r="B77" s="110"/>
      <c r="C77" s="110"/>
      <c r="D77" s="110"/>
      <c r="E77" s="110"/>
      <c r="F77" s="25"/>
      <c r="G77" s="110"/>
      <c r="H77" s="110"/>
      <c r="I77" s="110"/>
      <c r="J77" s="72"/>
      <c r="K77" s="12"/>
      <c r="L77" s="62"/>
      <c r="M77" s="13"/>
    </row>
    <row r="78" spans="1:13" ht="18.75" thickBot="1" x14ac:dyDescent="0.3">
      <c r="A78" s="15"/>
      <c r="B78" s="16" t="s">
        <v>10</v>
      </c>
      <c r="C78" s="16"/>
      <c r="D78" s="16"/>
      <c r="E78" s="16"/>
      <c r="F78" s="36"/>
      <c r="G78" s="16"/>
      <c r="H78" s="16"/>
      <c r="I78" s="16"/>
      <c r="J78" s="74">
        <f t="shared" si="6"/>
        <v>-45135.199999999983</v>
      </c>
      <c r="K78" s="43"/>
      <c r="L78" s="65">
        <f>L10-L75</f>
        <v>-112.83799999999997</v>
      </c>
      <c r="M78" s="13"/>
    </row>
    <row r="79" spans="1:13" ht="18.75" thickTop="1" x14ac:dyDescent="0.25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58"/>
      <c r="M79" s="13"/>
    </row>
    <row r="80" spans="1:13" x14ac:dyDescent="0.25">
      <c r="A80" s="15"/>
      <c r="B80" s="110" t="s">
        <v>9</v>
      </c>
      <c r="C80" s="110"/>
      <c r="D80" s="110"/>
      <c r="E80" s="110"/>
      <c r="F80" s="25"/>
      <c r="G80" s="110"/>
      <c r="H80" s="110"/>
      <c r="I80" s="110"/>
      <c r="J80" s="67"/>
      <c r="K80" s="110"/>
      <c r="L80" s="67"/>
      <c r="M80" s="23"/>
    </row>
    <row r="81" spans="1:26" s="3" customFormat="1" x14ac:dyDescent="0.25">
      <c r="A81" s="29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28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s="3" customFormat="1" x14ac:dyDescent="0.25">
      <c r="A82" s="29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28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s="3" customFormat="1" x14ac:dyDescent="0.25">
      <c r="A83" s="29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28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s="3" customFormat="1" x14ac:dyDescent="0.25">
      <c r="A84" s="29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25">
      <c r="A85" s="29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x14ac:dyDescent="0.25">
      <c r="A86" s="15"/>
      <c r="B86" s="110"/>
      <c r="C86" s="110"/>
      <c r="D86" s="110"/>
      <c r="E86" s="110"/>
      <c r="F86" s="25"/>
      <c r="G86" s="110"/>
      <c r="H86" s="110"/>
      <c r="I86" s="110"/>
      <c r="J86" s="67"/>
      <c r="K86" s="110"/>
      <c r="L86" s="67"/>
      <c r="M86" s="23"/>
    </row>
    <row r="87" spans="1:26" x14ac:dyDescent="0.25">
      <c r="A87" s="15"/>
      <c r="B87" s="21" t="s">
        <v>8</v>
      </c>
      <c r="C87" s="110"/>
      <c r="D87" s="22" t="s">
        <v>7</v>
      </c>
      <c r="E87" s="110"/>
      <c r="F87" s="25" t="s">
        <v>6</v>
      </c>
      <c r="G87" s="110"/>
      <c r="H87" s="22" t="s">
        <v>5</v>
      </c>
      <c r="I87" s="110"/>
      <c r="J87" s="67"/>
      <c r="K87" s="110"/>
      <c r="L87" s="67"/>
      <c r="M87" s="23"/>
    </row>
    <row r="88" spans="1:26" x14ac:dyDescent="0.25">
      <c r="A88" s="15"/>
      <c r="B88" s="110"/>
      <c r="C88" s="110"/>
      <c r="D88" s="9">
        <v>0.1</v>
      </c>
      <c r="E88" s="110"/>
      <c r="F88" s="25"/>
      <c r="G88" s="110"/>
      <c r="H88" s="9">
        <v>0.1</v>
      </c>
      <c r="I88" s="110"/>
      <c r="J88" s="67"/>
      <c r="K88" s="110"/>
      <c r="L88" s="67"/>
      <c r="M88" s="23"/>
    </row>
    <row r="89" spans="1:26" s="44" customFormat="1" x14ac:dyDescent="0.25">
      <c r="A89" s="15"/>
      <c r="B89" s="110"/>
      <c r="C89" s="110"/>
      <c r="D89" s="52"/>
      <c r="E89" s="16"/>
      <c r="F89" s="35" t="s">
        <v>3</v>
      </c>
      <c r="G89" s="16"/>
      <c r="H89" s="52"/>
      <c r="I89" s="110"/>
      <c r="J89" s="67"/>
      <c r="K89" s="110"/>
      <c r="L89" s="67"/>
      <c r="M89" s="23"/>
    </row>
    <row r="90" spans="1:26" s="44" customFormat="1" x14ac:dyDescent="0.25">
      <c r="A90" s="15"/>
      <c r="B90" s="24" t="s">
        <v>4</v>
      </c>
      <c r="C90" s="110"/>
      <c r="D90" s="52">
        <f>F90*(1-D88)</f>
        <v>6.3</v>
      </c>
      <c r="E90" s="16"/>
      <c r="F90" s="36">
        <f>D7</f>
        <v>7</v>
      </c>
      <c r="G90" s="16"/>
      <c r="H90" s="35">
        <f>F90*(1+H88)</f>
        <v>7.7000000000000011</v>
      </c>
      <c r="I90" s="110"/>
      <c r="J90" s="67"/>
      <c r="K90" s="110"/>
      <c r="L90" s="67"/>
      <c r="M90" s="23"/>
    </row>
    <row r="91" spans="1:26" s="44" customFormat="1" ht="4.5" customHeight="1" x14ac:dyDescent="0.25">
      <c r="A91" s="15"/>
      <c r="B91" s="110"/>
      <c r="C91" s="110"/>
      <c r="D91" s="110"/>
      <c r="E91" s="110"/>
      <c r="F91" s="25"/>
      <c r="G91" s="110"/>
      <c r="H91" s="110"/>
      <c r="I91" s="110"/>
      <c r="J91" s="67"/>
      <c r="K91" s="110"/>
      <c r="L91" s="67"/>
      <c r="M91" s="23"/>
    </row>
    <row r="92" spans="1:26" s="44" customFormat="1" x14ac:dyDescent="0.25">
      <c r="A92" s="15"/>
      <c r="B92" s="110" t="s">
        <v>2</v>
      </c>
      <c r="C92" s="110"/>
      <c r="D92" s="26">
        <f>$L$57/D90</f>
        <v>94.085396825396842</v>
      </c>
      <c r="E92" s="110"/>
      <c r="F92" s="26">
        <f>$L$57/F90</f>
        <v>84.676857142857145</v>
      </c>
      <c r="G92" s="110"/>
      <c r="H92" s="26">
        <f>$L$57/H90</f>
        <v>76.978961038961032</v>
      </c>
      <c r="I92" s="110"/>
      <c r="J92" s="67"/>
      <c r="K92" s="110"/>
      <c r="L92" s="67"/>
      <c r="M92" s="23"/>
    </row>
    <row r="93" spans="1:26" s="44" customFormat="1" ht="4.5" customHeight="1" x14ac:dyDescent="0.25">
      <c r="A93" s="15"/>
      <c r="B93" s="110"/>
      <c r="C93" s="110"/>
      <c r="D93" s="110"/>
      <c r="E93" s="110"/>
      <c r="F93" s="25"/>
      <c r="G93" s="110"/>
      <c r="H93" s="110"/>
      <c r="I93" s="110"/>
      <c r="J93" s="67"/>
      <c r="K93" s="110"/>
      <c r="L93" s="67"/>
      <c r="M93" s="23"/>
    </row>
    <row r="94" spans="1:26" s="44" customFormat="1" x14ac:dyDescent="0.25">
      <c r="A94" s="15"/>
      <c r="B94" s="110" t="s">
        <v>1</v>
      </c>
      <c r="C94" s="110"/>
      <c r="D94" s="26">
        <f>$L$72/D90</f>
        <v>68.269841269841265</v>
      </c>
      <c r="E94" s="110"/>
      <c r="F94" s="26">
        <f>$L$72/F90</f>
        <v>61.442857142857136</v>
      </c>
      <c r="G94" s="110"/>
      <c r="H94" s="26">
        <f>$L$72/H90</f>
        <v>55.857142857142847</v>
      </c>
      <c r="I94" s="110"/>
      <c r="J94" s="67"/>
      <c r="K94" s="110"/>
      <c r="L94" s="67"/>
      <c r="M94" s="23"/>
    </row>
    <row r="95" spans="1:26" s="44" customFormat="1" ht="3.75" customHeight="1" x14ac:dyDescent="0.25">
      <c r="A95" s="15"/>
      <c r="B95" s="110"/>
      <c r="C95" s="110"/>
      <c r="D95" s="110"/>
      <c r="E95" s="110"/>
      <c r="F95" s="25"/>
      <c r="G95" s="110"/>
      <c r="H95" s="110"/>
      <c r="I95" s="110"/>
      <c r="J95" s="67"/>
      <c r="K95" s="110"/>
      <c r="L95" s="67"/>
      <c r="M95" s="23"/>
    </row>
    <row r="96" spans="1:26" s="44" customFormat="1" x14ac:dyDescent="0.25">
      <c r="A96" s="15"/>
      <c r="B96" s="110" t="s">
        <v>0</v>
      </c>
      <c r="C96" s="110"/>
      <c r="D96" s="26">
        <f>$L$75/D90</f>
        <v>162.35523809523809</v>
      </c>
      <c r="E96" s="110"/>
      <c r="F96" s="26">
        <f>$L$75/F90</f>
        <v>146.11971428571428</v>
      </c>
      <c r="G96" s="110"/>
      <c r="H96" s="26">
        <f>$L$75/H90</f>
        <v>132.83610389610388</v>
      </c>
      <c r="I96" s="110"/>
      <c r="J96" s="67"/>
      <c r="K96" s="110"/>
      <c r="L96" s="67"/>
      <c r="M96" s="23"/>
    </row>
    <row r="97" spans="1:13" s="44" customFormat="1" ht="5.25" customHeight="1" x14ac:dyDescent="0.25">
      <c r="A97" s="15"/>
      <c r="B97" s="110"/>
      <c r="C97" s="110"/>
      <c r="D97" s="110"/>
      <c r="E97" s="110"/>
      <c r="F97" s="25"/>
      <c r="G97" s="110"/>
      <c r="H97" s="110"/>
      <c r="I97" s="110"/>
      <c r="J97" s="67"/>
      <c r="K97" s="110"/>
      <c r="L97" s="67"/>
      <c r="M97" s="23"/>
    </row>
    <row r="98" spans="1:13" s="44" customFormat="1" x14ac:dyDescent="0.25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s="44" customFormat="1" x14ac:dyDescent="0.25">
      <c r="A99" s="15"/>
      <c r="B99" s="110"/>
      <c r="C99" s="110"/>
      <c r="D99" s="16"/>
      <c r="E99" s="16"/>
      <c r="F99" s="36" t="s">
        <v>4</v>
      </c>
      <c r="G99" s="16"/>
      <c r="H99" s="16"/>
      <c r="I99" s="110"/>
      <c r="J99" s="67"/>
      <c r="K99" s="110"/>
      <c r="L99" s="67"/>
      <c r="M99" s="23"/>
    </row>
    <row r="100" spans="1:13" s="44" customFormat="1" x14ac:dyDescent="0.25">
      <c r="A100" s="15"/>
      <c r="B100" s="24" t="s">
        <v>3</v>
      </c>
      <c r="C100" s="110"/>
      <c r="D100" s="20">
        <f>F100*(1-D88)</f>
        <v>117</v>
      </c>
      <c r="E100" s="16"/>
      <c r="F100" s="53">
        <f>H7</f>
        <v>130</v>
      </c>
      <c r="G100" s="16"/>
      <c r="H100" s="20">
        <f>F100*(1+H88)</f>
        <v>143</v>
      </c>
      <c r="I100" s="110"/>
      <c r="J100" s="67"/>
      <c r="K100" s="110"/>
      <c r="L100" s="67"/>
      <c r="M100" s="23"/>
    </row>
    <row r="101" spans="1:13" s="44" customFormat="1" ht="4.5" customHeight="1" x14ac:dyDescent="0.25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s="44" customFormat="1" x14ac:dyDescent="0.25">
      <c r="A102" s="15"/>
      <c r="B102" s="110" t="s">
        <v>2</v>
      </c>
      <c r="C102" s="110"/>
      <c r="D102" s="27">
        <f>$L$57/D100</f>
        <v>5.0661367521367522</v>
      </c>
      <c r="E102" s="110"/>
      <c r="F102" s="27">
        <f>$L$57/F100</f>
        <v>4.5595230769230772</v>
      </c>
      <c r="G102" s="110"/>
      <c r="H102" s="27">
        <f>$L$57/H100</f>
        <v>4.1450209790209795</v>
      </c>
      <c r="I102" s="110"/>
      <c r="J102" s="67"/>
      <c r="K102" s="110"/>
      <c r="L102" s="67"/>
      <c r="M102" s="23"/>
    </row>
    <row r="103" spans="1:13" s="44" customFormat="1" ht="3" customHeight="1" x14ac:dyDescent="0.25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s="44" customFormat="1" x14ac:dyDescent="0.25">
      <c r="A104" s="15"/>
      <c r="B104" s="110" t="s">
        <v>1</v>
      </c>
      <c r="C104" s="110"/>
      <c r="D104" s="27">
        <f>$L$72/D100</f>
        <v>3.6760683760683759</v>
      </c>
      <c r="E104" s="110"/>
      <c r="F104" s="27">
        <f>$L$72/F100</f>
        <v>3.3084615384615383</v>
      </c>
      <c r="G104" s="110"/>
      <c r="H104" s="27">
        <f>$L$72/H100</f>
        <v>3.0076923076923077</v>
      </c>
      <c r="I104" s="110"/>
      <c r="J104" s="67"/>
      <c r="K104" s="110"/>
      <c r="L104" s="67"/>
      <c r="M104" s="23"/>
    </row>
    <row r="105" spans="1:13" s="44" customFormat="1" ht="3.75" customHeight="1" x14ac:dyDescent="0.25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s="44" customFormat="1" x14ac:dyDescent="0.25">
      <c r="A106" s="15"/>
      <c r="B106" s="110" t="s">
        <v>0</v>
      </c>
      <c r="C106" s="110"/>
      <c r="D106" s="27">
        <f>$L$75/D100</f>
        <v>8.7422051282051285</v>
      </c>
      <c r="E106" s="110"/>
      <c r="F106" s="27">
        <f>$L$75/F100</f>
        <v>7.8679846153846151</v>
      </c>
      <c r="G106" s="110"/>
      <c r="H106" s="27">
        <f>$L$75/H100</f>
        <v>7.1527132867132863</v>
      </c>
      <c r="I106" s="110"/>
      <c r="J106" s="67"/>
      <c r="K106" s="110"/>
      <c r="L106" s="67"/>
      <c r="M106" s="23"/>
    </row>
    <row r="107" spans="1:13" s="44" customFormat="1" ht="5.25" customHeight="1" thickBot="1" x14ac:dyDescent="0.3">
      <c r="A107" s="19"/>
      <c r="B107" s="14"/>
      <c r="C107" s="14"/>
      <c r="D107" s="14"/>
      <c r="E107" s="14"/>
      <c r="F107" s="47"/>
      <c r="G107" s="14"/>
      <c r="H107" s="14"/>
      <c r="I107" s="14"/>
      <c r="J107" s="68"/>
      <c r="K107" s="14"/>
      <c r="L107" s="68"/>
      <c r="M107" s="48"/>
    </row>
    <row r="108" spans="1:13" s="44" customFormat="1" x14ac:dyDescent="0.25">
      <c r="F108" s="46"/>
      <c r="J108" s="69"/>
      <c r="L108" s="69"/>
    </row>
    <row r="109" spans="1:13" s="44" customFormat="1" x14ac:dyDescent="0.25">
      <c r="F109" s="46"/>
      <c r="J109" s="69"/>
      <c r="L109" s="69"/>
    </row>
    <row r="110" spans="1:13" s="44" customFormat="1" x14ac:dyDescent="0.25">
      <c r="F110" s="46"/>
      <c r="J110" s="69"/>
      <c r="L110" s="69"/>
    </row>
    <row r="111" spans="1:13" s="44" customFormat="1" x14ac:dyDescent="0.25">
      <c r="F111" s="46"/>
      <c r="J111" s="69"/>
      <c r="L111" s="69"/>
    </row>
    <row r="112" spans="1:13" s="44" customFormat="1" x14ac:dyDescent="0.25">
      <c r="F112" s="46"/>
      <c r="J112" s="69"/>
      <c r="L112" s="69"/>
    </row>
    <row r="113" spans="6:12" s="44" customFormat="1" x14ac:dyDescent="0.25">
      <c r="F113" s="46"/>
      <c r="J113" s="69"/>
      <c r="L113" s="69"/>
    </row>
    <row r="114" spans="6:12" s="44" customFormat="1" x14ac:dyDescent="0.25">
      <c r="F114" s="46"/>
      <c r="J114" s="69"/>
      <c r="L114" s="69"/>
    </row>
    <row r="115" spans="6:12" s="44" customFormat="1" x14ac:dyDescent="0.25">
      <c r="F115" s="46"/>
      <c r="J115" s="69"/>
      <c r="L115" s="69"/>
    </row>
    <row r="116" spans="6:12" s="44" customFormat="1" x14ac:dyDescent="0.25">
      <c r="F116" s="46"/>
      <c r="J116" s="69"/>
      <c r="L116" s="69"/>
    </row>
    <row r="117" spans="6:12" s="44" customFormat="1" x14ac:dyDescent="0.25">
      <c r="F117" s="46"/>
      <c r="J117" s="69"/>
      <c r="L117" s="69"/>
    </row>
    <row r="118" spans="6:12" s="44" customFormat="1" x14ac:dyDescent="0.25">
      <c r="F118" s="46"/>
      <c r="J118" s="69"/>
      <c r="L118" s="69"/>
    </row>
    <row r="119" spans="6:12" s="44" customFormat="1" x14ac:dyDescent="0.25">
      <c r="F119" s="46"/>
      <c r="J119" s="69"/>
      <c r="L119" s="69"/>
    </row>
    <row r="120" spans="6:12" s="44" customFormat="1" x14ac:dyDescent="0.25">
      <c r="F120" s="46"/>
      <c r="J120" s="69"/>
      <c r="L120" s="69"/>
    </row>
    <row r="121" spans="6:12" s="44" customFormat="1" x14ac:dyDescent="0.25">
      <c r="F121" s="46"/>
      <c r="J121" s="69"/>
      <c r="L121" s="69"/>
    </row>
    <row r="122" spans="6:12" s="44" customFormat="1" x14ac:dyDescent="0.25">
      <c r="F122" s="46"/>
      <c r="J122" s="69"/>
      <c r="L122" s="69"/>
    </row>
    <row r="123" spans="6:12" s="44" customFormat="1" x14ac:dyDescent="0.25">
      <c r="F123" s="46"/>
      <c r="J123" s="69"/>
      <c r="L123" s="69"/>
    </row>
    <row r="124" spans="6:12" s="44" customFormat="1" x14ac:dyDescent="0.25">
      <c r="F124" s="46"/>
      <c r="J124" s="69"/>
      <c r="L124" s="69"/>
    </row>
    <row r="125" spans="6:12" s="44" customFormat="1" x14ac:dyDescent="0.25">
      <c r="F125" s="46"/>
      <c r="J125" s="69"/>
      <c r="L125" s="69"/>
    </row>
    <row r="126" spans="6:12" s="44" customFormat="1" x14ac:dyDescent="0.25">
      <c r="F126" s="46"/>
      <c r="J126" s="69"/>
      <c r="L126" s="69"/>
    </row>
    <row r="127" spans="6:12" s="44" customFormat="1" x14ac:dyDescent="0.25">
      <c r="F127" s="46"/>
      <c r="J127" s="69"/>
      <c r="L127" s="69"/>
    </row>
    <row r="128" spans="6:12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  <row r="185" spans="6:12" s="44" customFormat="1" x14ac:dyDescent="0.25">
      <c r="F185" s="46"/>
      <c r="J185" s="69"/>
      <c r="L185" s="69"/>
    </row>
    <row r="186" spans="6:12" s="44" customFormat="1" x14ac:dyDescent="0.25">
      <c r="F186" s="46"/>
      <c r="J186" s="69"/>
      <c r="L186" s="69"/>
    </row>
    <row r="187" spans="6:12" s="44" customFormat="1" x14ac:dyDescent="0.25">
      <c r="F187" s="46"/>
      <c r="J187" s="69"/>
      <c r="L187" s="69"/>
    </row>
    <row r="188" spans="6:12" s="44" customFormat="1" x14ac:dyDescent="0.25">
      <c r="F188" s="46"/>
      <c r="J188" s="69"/>
      <c r="L188" s="69"/>
    </row>
    <row r="189" spans="6:12" s="44" customFormat="1" x14ac:dyDescent="0.25">
      <c r="F189" s="46"/>
      <c r="J189" s="69"/>
      <c r="L189" s="69"/>
    </row>
    <row r="190" spans="6:12" s="44" customFormat="1" x14ac:dyDescent="0.25">
      <c r="F190" s="46"/>
      <c r="J190" s="69"/>
      <c r="L190" s="69"/>
    </row>
    <row r="191" spans="6:12" s="44" customFormat="1" x14ac:dyDescent="0.25">
      <c r="F191" s="46"/>
      <c r="J191" s="69"/>
      <c r="L191" s="69"/>
    </row>
  </sheetData>
  <sheetProtection selectLockedCells="1"/>
  <mergeCells count="21">
    <mergeCell ref="B65:D65"/>
    <mergeCell ref="E65:I65"/>
    <mergeCell ref="A1:H1"/>
    <mergeCell ref="B63:D63"/>
    <mergeCell ref="E63:I63"/>
    <mergeCell ref="B64:D64"/>
    <mergeCell ref="E64:I64"/>
    <mergeCell ref="B66:D66"/>
    <mergeCell ref="E66:I66"/>
    <mergeCell ref="B67:D67"/>
    <mergeCell ref="E67:I67"/>
    <mergeCell ref="B68:D68"/>
    <mergeCell ref="E68:I68"/>
    <mergeCell ref="B85:L85"/>
    <mergeCell ref="B69:D69"/>
    <mergeCell ref="B70:D70"/>
    <mergeCell ref="E70:I70"/>
    <mergeCell ref="B81:L81"/>
    <mergeCell ref="B82:L82"/>
    <mergeCell ref="B83:L83"/>
    <mergeCell ref="B84:L84"/>
  </mergeCells>
  <pageMargins left="1.1499999999999999" right="0.75" top="0.75" bottom="0.75" header="0.5" footer="0.5"/>
  <pageSetup scale="60" orientation="portrait" r:id="rId1"/>
  <headerFooter alignWithMargins="0"/>
  <ignoredErrors>
    <ignoredError sqref="J57:L62 J71:L76 K64 K63 K66:L66 K65 K70 K67 K68:L68" evalError="1"/>
    <ignoredError sqref="J70 J63:J68" evalError="1" unlockedFormula="1"/>
    <ignoredError sqref="J6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84"/>
  <sheetViews>
    <sheetView zoomScaleNormal="100" workbookViewId="0">
      <selection activeCell="N4" sqref="N4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200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85">
        <v>100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25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25">
      <c r="A7" s="15"/>
      <c r="B7" s="135" t="s">
        <v>201</v>
      </c>
      <c r="C7" s="136"/>
      <c r="D7" s="96">
        <v>2</v>
      </c>
      <c r="E7" s="136"/>
      <c r="F7" s="2" t="s">
        <v>105</v>
      </c>
      <c r="G7" s="136"/>
      <c r="H7" s="96">
        <v>70</v>
      </c>
      <c r="I7" s="110"/>
      <c r="J7" s="79">
        <f>L7*$L$1</f>
        <v>14000</v>
      </c>
      <c r="K7" s="12"/>
      <c r="L7" s="54">
        <f>D7*H7</f>
        <v>140</v>
      </c>
      <c r="M7" s="13"/>
      <c r="N7" s="45"/>
    </row>
    <row r="8" spans="1:16" x14ac:dyDescent="0.25">
      <c r="A8" s="15"/>
      <c r="B8" s="135" t="s">
        <v>104</v>
      </c>
      <c r="C8" s="136"/>
      <c r="D8" s="88">
        <v>2</v>
      </c>
      <c r="E8" s="136"/>
      <c r="F8" s="2" t="s">
        <v>105</v>
      </c>
      <c r="G8" s="136"/>
      <c r="H8" s="88">
        <v>130</v>
      </c>
      <c r="I8" s="110"/>
      <c r="J8" s="79">
        <f>L8*$L$1</f>
        <v>26000</v>
      </c>
      <c r="K8" s="12"/>
      <c r="L8" s="54">
        <f>D8*H8</f>
        <v>260</v>
      </c>
      <c r="M8" s="13"/>
      <c r="N8" s="45"/>
    </row>
    <row r="9" spans="1:16" x14ac:dyDescent="0.25">
      <c r="A9" s="15"/>
      <c r="B9" s="135"/>
      <c r="C9" s="136"/>
      <c r="D9" s="88"/>
      <c r="E9" s="136"/>
      <c r="F9" s="2"/>
      <c r="G9" s="136"/>
      <c r="H9" s="88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40000</v>
      </c>
      <c r="K10" s="43"/>
      <c r="L10" s="59">
        <f>SUM(L7:L9)</f>
        <v>400</v>
      </c>
      <c r="M10" s="13"/>
      <c r="N10" s="45"/>
    </row>
    <row r="11" spans="1:16" ht="7.5" customHeight="1" x14ac:dyDescent="0.25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s="44" customFormat="1" ht="7.5" customHeight="1" x14ac:dyDescent="0.25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25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18" si="0">L14*$L$1</f>
        <v>9625</v>
      </c>
      <c r="K14" s="43"/>
      <c r="L14" s="77">
        <f>SUM(L15:L16)</f>
        <v>96.25</v>
      </c>
      <c r="M14" s="13"/>
    </row>
    <row r="15" spans="1:16" s="44" customFormat="1" x14ac:dyDescent="0.25">
      <c r="A15" s="15"/>
      <c r="B15" s="135" t="s">
        <v>111</v>
      </c>
      <c r="C15" s="136"/>
      <c r="D15" s="88">
        <v>20</v>
      </c>
      <c r="E15" s="136"/>
      <c r="F15" s="2" t="s">
        <v>38</v>
      </c>
      <c r="G15" s="98"/>
      <c r="H15" s="96">
        <v>4.25</v>
      </c>
      <c r="I15" s="136"/>
      <c r="J15" s="79">
        <f t="shared" ref="J15" si="1">L15*$L$1</f>
        <v>8500</v>
      </c>
      <c r="K15" s="12"/>
      <c r="L15" s="60">
        <f>D15*H15</f>
        <v>85</v>
      </c>
      <c r="M15" s="13"/>
    </row>
    <row r="16" spans="1:16" s="44" customFormat="1" x14ac:dyDescent="0.25">
      <c r="A16" s="15"/>
      <c r="B16" s="109" t="s">
        <v>202</v>
      </c>
      <c r="C16" s="110"/>
      <c r="D16" s="88">
        <v>45</v>
      </c>
      <c r="E16" s="110"/>
      <c r="F16" s="2" t="s">
        <v>38</v>
      </c>
      <c r="G16" s="98"/>
      <c r="H16" s="96">
        <v>0.25</v>
      </c>
      <c r="I16" s="110"/>
      <c r="J16" s="79">
        <f t="shared" si="0"/>
        <v>1125</v>
      </c>
      <c r="K16" s="12"/>
      <c r="L16" s="60">
        <f>D16*H16</f>
        <v>11.25</v>
      </c>
      <c r="M16" s="13"/>
    </row>
    <row r="17" spans="1:13" s="44" customFormat="1" ht="7.5" customHeight="1" x14ac:dyDescent="0.25">
      <c r="A17" s="15"/>
      <c r="B17" s="32"/>
      <c r="C17" s="110"/>
      <c r="D17" s="89"/>
      <c r="E17" s="110"/>
      <c r="F17" s="33"/>
      <c r="G17" s="98"/>
      <c r="H17" s="89"/>
      <c r="I17" s="110"/>
      <c r="J17" s="79"/>
      <c r="K17" s="12"/>
      <c r="L17" s="60"/>
      <c r="M17" s="13"/>
    </row>
    <row r="18" spans="1:13" s="44" customFormat="1" x14ac:dyDescent="0.25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7055</v>
      </c>
      <c r="K18" s="118"/>
      <c r="L18" s="77">
        <f>SUM(L19:L24)</f>
        <v>70.55</v>
      </c>
      <c r="M18" s="13"/>
    </row>
    <row r="19" spans="1:13" s="44" customFormat="1" x14ac:dyDescent="0.25">
      <c r="A19" s="15"/>
      <c r="B19" s="109" t="s">
        <v>40</v>
      </c>
      <c r="C19" s="110"/>
      <c r="D19" s="88">
        <v>75</v>
      </c>
      <c r="E19" s="110"/>
      <c r="F19" s="2" t="s">
        <v>38</v>
      </c>
      <c r="G19" s="110"/>
      <c r="H19" s="96">
        <v>0.38</v>
      </c>
      <c r="I19" s="110"/>
      <c r="J19" s="79">
        <f t="shared" ref="J19:J54" si="2">L19*$L$1</f>
        <v>2850</v>
      </c>
      <c r="K19" s="12"/>
      <c r="L19" s="60">
        <f t="shared" ref="L19:L24" si="3">D19*H19</f>
        <v>28.5</v>
      </c>
      <c r="M19" s="13"/>
    </row>
    <row r="20" spans="1:13" s="44" customFormat="1" x14ac:dyDescent="0.25">
      <c r="A20" s="15"/>
      <c r="B20" s="109" t="s">
        <v>90</v>
      </c>
      <c r="C20" s="110"/>
      <c r="D20" s="88">
        <v>75</v>
      </c>
      <c r="E20" s="110"/>
      <c r="F20" s="2" t="s">
        <v>38</v>
      </c>
      <c r="G20" s="110"/>
      <c r="H20" s="96">
        <v>0.31</v>
      </c>
      <c r="I20" s="110"/>
      <c r="J20" s="79">
        <f t="shared" si="2"/>
        <v>2325</v>
      </c>
      <c r="K20" s="12"/>
      <c r="L20" s="61">
        <f t="shared" si="3"/>
        <v>23.25</v>
      </c>
      <c r="M20" s="13"/>
    </row>
    <row r="21" spans="1:13" s="44" customFormat="1" x14ac:dyDescent="0.25">
      <c r="A21" s="15"/>
      <c r="B21" s="109" t="s">
        <v>60</v>
      </c>
      <c r="C21" s="110"/>
      <c r="D21" s="88">
        <v>40</v>
      </c>
      <c r="E21" s="110"/>
      <c r="F21" s="2" t="s">
        <v>38</v>
      </c>
      <c r="G21" s="110"/>
      <c r="H21" s="96">
        <v>0.22</v>
      </c>
      <c r="I21" s="110"/>
      <c r="J21" s="79">
        <f t="shared" si="2"/>
        <v>880.00000000000011</v>
      </c>
      <c r="K21" s="12"/>
      <c r="L21" s="61">
        <f t="shared" si="3"/>
        <v>8.8000000000000007</v>
      </c>
      <c r="M21" s="13"/>
    </row>
    <row r="22" spans="1:13" s="44" customFormat="1" x14ac:dyDescent="0.25">
      <c r="A22" s="15"/>
      <c r="B22" s="109" t="s">
        <v>39</v>
      </c>
      <c r="C22" s="110"/>
      <c r="D22" s="88">
        <v>25</v>
      </c>
      <c r="E22" s="110"/>
      <c r="F22" s="2" t="s">
        <v>38</v>
      </c>
      <c r="G22" s="110"/>
      <c r="H22" s="88">
        <v>0.4</v>
      </c>
      <c r="I22" s="110"/>
      <c r="J22" s="79">
        <f t="shared" si="2"/>
        <v>1000</v>
      </c>
      <c r="K22" s="12"/>
      <c r="L22" s="61">
        <f t="shared" si="3"/>
        <v>10</v>
      </c>
      <c r="M22" s="13"/>
    </row>
    <row r="23" spans="1:13" s="44" customFormat="1" x14ac:dyDescent="0.25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2"/>
        <v>0</v>
      </c>
      <c r="K23" s="12"/>
      <c r="L23" s="61">
        <f t="shared" si="3"/>
        <v>0</v>
      </c>
      <c r="M23" s="13"/>
    </row>
    <row r="24" spans="1:13" s="44" customFormat="1" x14ac:dyDescent="0.25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2"/>
        <v>0</v>
      </c>
      <c r="K24" s="12"/>
      <c r="L24" s="61">
        <f t="shared" si="3"/>
        <v>0</v>
      </c>
      <c r="M24" s="13"/>
    </row>
    <row r="25" spans="1:13" s="44" customFormat="1" ht="7.5" customHeight="1" x14ac:dyDescent="0.25">
      <c r="A25" s="15"/>
      <c r="B25" s="110"/>
      <c r="C25" s="110"/>
      <c r="D25" s="90"/>
      <c r="E25" s="110"/>
      <c r="F25" s="25"/>
      <c r="G25" s="110"/>
      <c r="H25" s="90"/>
      <c r="I25" s="110"/>
      <c r="J25" s="58"/>
      <c r="K25" s="12"/>
      <c r="L25" s="62"/>
      <c r="M25" s="13"/>
    </row>
    <row r="26" spans="1:13" s="44" customFormat="1" x14ac:dyDescent="0.25">
      <c r="A26" s="15"/>
      <c r="B26" s="16" t="s">
        <v>77</v>
      </c>
      <c r="C26" s="110"/>
      <c r="D26" s="103"/>
      <c r="E26" s="98"/>
      <c r="F26" s="104"/>
      <c r="G26" s="98"/>
      <c r="H26" s="103"/>
      <c r="I26" s="110"/>
      <c r="J26" s="76">
        <f t="shared" si="2"/>
        <v>19450</v>
      </c>
      <c r="K26" s="43"/>
      <c r="L26" s="78">
        <f>SUM(L27:L31)</f>
        <v>194.5</v>
      </c>
      <c r="M26" s="13"/>
    </row>
    <row r="27" spans="1:13" s="44" customFormat="1" x14ac:dyDescent="0.25">
      <c r="A27" s="15"/>
      <c r="B27" s="109" t="s">
        <v>203</v>
      </c>
      <c r="C27" s="110"/>
      <c r="D27" s="88">
        <v>11</v>
      </c>
      <c r="E27" s="110"/>
      <c r="F27" s="2" t="s">
        <v>105</v>
      </c>
      <c r="G27" s="98"/>
      <c r="H27" s="96">
        <v>3</v>
      </c>
      <c r="I27" s="110"/>
      <c r="J27" s="79">
        <f t="shared" si="2"/>
        <v>3300</v>
      </c>
      <c r="K27" s="12"/>
      <c r="L27" s="61">
        <f>D27*H27</f>
        <v>33</v>
      </c>
      <c r="M27" s="13"/>
    </row>
    <row r="28" spans="1:13" s="44" customFormat="1" x14ac:dyDescent="0.25">
      <c r="A28" s="15"/>
      <c r="B28" s="109" t="s">
        <v>204</v>
      </c>
      <c r="C28" s="110"/>
      <c r="D28" s="88">
        <v>1</v>
      </c>
      <c r="E28" s="110"/>
      <c r="F28" s="2" t="s">
        <v>42</v>
      </c>
      <c r="G28" s="110"/>
      <c r="H28" s="88">
        <v>8.5</v>
      </c>
      <c r="I28" s="110"/>
      <c r="J28" s="79">
        <f t="shared" si="2"/>
        <v>850</v>
      </c>
      <c r="K28" s="12"/>
      <c r="L28" s="61">
        <f>D28*H28</f>
        <v>8.5</v>
      </c>
      <c r="M28" s="13"/>
    </row>
    <row r="29" spans="1:13" s="44" customFormat="1" x14ac:dyDescent="0.25">
      <c r="A29" s="15"/>
      <c r="B29" s="109" t="s">
        <v>108</v>
      </c>
      <c r="C29" s="110"/>
      <c r="D29" s="88">
        <v>2</v>
      </c>
      <c r="E29" s="110"/>
      <c r="F29" s="2" t="s">
        <v>42</v>
      </c>
      <c r="G29" s="110"/>
      <c r="H29" s="88">
        <v>18</v>
      </c>
      <c r="I29" s="110"/>
      <c r="J29" s="79">
        <f t="shared" si="2"/>
        <v>3600</v>
      </c>
      <c r="K29" s="12"/>
      <c r="L29" s="61">
        <f>D29*H29</f>
        <v>36</v>
      </c>
      <c r="M29" s="13"/>
    </row>
    <row r="30" spans="1:13" s="44" customFormat="1" x14ac:dyDescent="0.25">
      <c r="A30" s="15"/>
      <c r="B30" s="135" t="s">
        <v>205</v>
      </c>
      <c r="C30" s="110"/>
      <c r="D30" s="88">
        <v>4</v>
      </c>
      <c r="E30" s="110"/>
      <c r="F30" s="2" t="s">
        <v>105</v>
      </c>
      <c r="G30" s="110"/>
      <c r="H30" s="88">
        <v>23</v>
      </c>
      <c r="I30" s="110"/>
      <c r="J30" s="79">
        <f t="shared" si="2"/>
        <v>9200</v>
      </c>
      <c r="K30" s="12"/>
      <c r="L30" s="61">
        <f>D30*H30</f>
        <v>92</v>
      </c>
      <c r="M30" s="13"/>
    </row>
    <row r="31" spans="1:13" s="44" customFormat="1" x14ac:dyDescent="0.25">
      <c r="A31" s="15"/>
      <c r="B31" s="109" t="s">
        <v>206</v>
      </c>
      <c r="C31" s="110"/>
      <c r="D31" s="88">
        <v>4</v>
      </c>
      <c r="E31" s="110"/>
      <c r="F31" s="2" t="s">
        <v>105</v>
      </c>
      <c r="G31" s="110"/>
      <c r="H31" s="88">
        <v>6.25</v>
      </c>
      <c r="I31" s="110"/>
      <c r="J31" s="79">
        <f t="shared" si="2"/>
        <v>2500</v>
      </c>
      <c r="K31" s="12"/>
      <c r="L31" s="61">
        <f>D31*H31</f>
        <v>25</v>
      </c>
      <c r="M31" s="13"/>
    </row>
    <row r="32" spans="1:13" s="44" customFormat="1" ht="7.5" customHeight="1" x14ac:dyDescent="0.25">
      <c r="A32" s="15"/>
      <c r="B32" s="110"/>
      <c r="C32" s="110"/>
      <c r="D32" s="103"/>
      <c r="E32" s="98"/>
      <c r="F32" s="104"/>
      <c r="G32" s="98"/>
      <c r="H32" s="103"/>
      <c r="I32" s="110"/>
      <c r="J32" s="58"/>
      <c r="K32" s="12"/>
      <c r="L32" s="62"/>
      <c r="M32" s="13"/>
    </row>
    <row r="33" spans="1:13" s="44" customFormat="1" x14ac:dyDescent="0.25">
      <c r="A33" s="15"/>
      <c r="B33" s="16" t="s">
        <v>92</v>
      </c>
      <c r="C33" s="110"/>
      <c r="D33" s="103"/>
      <c r="E33" s="98"/>
      <c r="F33" s="104"/>
      <c r="G33" s="98"/>
      <c r="H33" s="103"/>
      <c r="I33" s="110"/>
      <c r="J33" s="76">
        <f t="shared" ref="J33:J36" si="4">L33*$L$1</f>
        <v>10925</v>
      </c>
      <c r="K33" s="78"/>
      <c r="L33" s="78">
        <f>SUM(L34:L36)</f>
        <v>109.25</v>
      </c>
      <c r="M33" s="13"/>
    </row>
    <row r="34" spans="1:13" s="44" customFormat="1" x14ac:dyDescent="0.25">
      <c r="A34" s="15"/>
      <c r="B34" s="109" t="s">
        <v>93</v>
      </c>
      <c r="C34" s="110"/>
      <c r="D34" s="88">
        <v>25</v>
      </c>
      <c r="E34" s="110"/>
      <c r="F34" s="2" t="s">
        <v>96</v>
      </c>
      <c r="G34" s="98"/>
      <c r="H34" s="96">
        <v>1.94</v>
      </c>
      <c r="I34" s="110"/>
      <c r="J34" s="79">
        <f t="shared" si="4"/>
        <v>4850</v>
      </c>
      <c r="K34" s="12"/>
      <c r="L34" s="61">
        <f>D34*H34</f>
        <v>48.5</v>
      </c>
      <c r="M34" s="13"/>
    </row>
    <row r="35" spans="1:13" s="44" customFormat="1" x14ac:dyDescent="0.25">
      <c r="A35" s="15"/>
      <c r="B35" s="109" t="s">
        <v>94</v>
      </c>
      <c r="C35" s="110"/>
      <c r="D35" s="88">
        <v>1</v>
      </c>
      <c r="E35" s="110"/>
      <c r="F35" s="2" t="s">
        <v>97</v>
      </c>
      <c r="G35" s="98"/>
      <c r="H35" s="96">
        <v>47.5</v>
      </c>
      <c r="I35" s="110"/>
      <c r="J35" s="79">
        <f t="shared" si="4"/>
        <v>4750</v>
      </c>
      <c r="K35" s="12"/>
      <c r="L35" s="61">
        <f>D35*H35</f>
        <v>47.5</v>
      </c>
      <c r="M35" s="13"/>
    </row>
    <row r="36" spans="1:13" s="44" customFormat="1" x14ac:dyDescent="0.25">
      <c r="A36" s="15"/>
      <c r="B36" s="109" t="s">
        <v>95</v>
      </c>
      <c r="C36" s="110"/>
      <c r="D36" s="88">
        <v>25</v>
      </c>
      <c r="E36" s="110"/>
      <c r="F36" s="2" t="s">
        <v>96</v>
      </c>
      <c r="G36" s="98"/>
      <c r="H36" s="96">
        <v>0.53</v>
      </c>
      <c r="I36" s="110"/>
      <c r="J36" s="79">
        <f t="shared" si="4"/>
        <v>1325</v>
      </c>
      <c r="K36" s="12"/>
      <c r="L36" s="61">
        <f>D36*H36</f>
        <v>13.25</v>
      </c>
      <c r="M36" s="13"/>
    </row>
    <row r="37" spans="1:13" s="44" customFormat="1" ht="7.5" customHeight="1" x14ac:dyDescent="0.25">
      <c r="A37" s="15"/>
      <c r="B37" s="110"/>
      <c r="C37" s="110"/>
      <c r="D37" s="103"/>
      <c r="E37" s="98"/>
      <c r="F37" s="104"/>
      <c r="G37" s="98"/>
      <c r="H37" s="103"/>
      <c r="I37" s="110"/>
      <c r="J37" s="58"/>
      <c r="K37" s="12"/>
      <c r="L37" s="62"/>
      <c r="M37" s="13"/>
    </row>
    <row r="38" spans="1:13" s="44" customFormat="1" x14ac:dyDescent="0.25">
      <c r="A38" s="15"/>
      <c r="B38" s="16" t="s">
        <v>20</v>
      </c>
      <c r="C38" s="110"/>
      <c r="D38" s="103"/>
      <c r="E38" s="98"/>
      <c r="F38" s="104"/>
      <c r="G38" s="98"/>
      <c r="H38" s="103"/>
      <c r="I38" s="110"/>
      <c r="J38" s="76">
        <f t="shared" si="2"/>
        <v>3005.25</v>
      </c>
      <c r="K38" s="43"/>
      <c r="L38" s="78">
        <f>SUM(L39:L42)</f>
        <v>30.052499999999998</v>
      </c>
      <c r="M38" s="13"/>
    </row>
    <row r="39" spans="1:13" s="44" customFormat="1" x14ac:dyDescent="0.25">
      <c r="A39" s="15"/>
      <c r="B39" s="109" t="s">
        <v>43</v>
      </c>
      <c r="C39" s="110"/>
      <c r="D39" s="88">
        <v>2.4700000000000002</v>
      </c>
      <c r="E39" s="110"/>
      <c r="F39" s="2" t="s">
        <v>48</v>
      </c>
      <c r="G39" s="98"/>
      <c r="H39" s="96">
        <v>2.4</v>
      </c>
      <c r="I39" s="110"/>
      <c r="J39" s="79">
        <f t="shared" si="2"/>
        <v>592.79999999999995</v>
      </c>
      <c r="K39" s="12"/>
      <c r="L39" s="61">
        <f>D39*H39</f>
        <v>5.9279999999999999</v>
      </c>
      <c r="M39" s="13"/>
    </row>
    <row r="40" spans="1:13" s="44" customFormat="1" x14ac:dyDescent="0.25">
      <c r="A40" s="15"/>
      <c r="B40" s="109" t="s">
        <v>44</v>
      </c>
      <c r="C40" s="110"/>
      <c r="D40" s="88">
        <v>5.63</v>
      </c>
      <c r="E40" s="110"/>
      <c r="F40" s="2" t="s">
        <v>48</v>
      </c>
      <c r="G40" s="98"/>
      <c r="H40" s="96">
        <v>2.15</v>
      </c>
      <c r="I40" s="110"/>
      <c r="J40" s="79">
        <f t="shared" si="2"/>
        <v>1210.45</v>
      </c>
      <c r="K40" s="12"/>
      <c r="L40" s="61">
        <f>D40*H40</f>
        <v>12.1045</v>
      </c>
      <c r="M40" s="13"/>
    </row>
    <row r="41" spans="1:13" s="44" customFormat="1" x14ac:dyDescent="0.25">
      <c r="A41" s="15"/>
      <c r="B41" s="109" t="s">
        <v>46</v>
      </c>
      <c r="C41" s="110"/>
      <c r="D41" s="88">
        <v>1</v>
      </c>
      <c r="E41" s="110"/>
      <c r="F41" s="2" t="s">
        <v>49</v>
      </c>
      <c r="G41" s="98"/>
      <c r="H41" s="96">
        <v>2.72</v>
      </c>
      <c r="I41" s="110"/>
      <c r="J41" s="79">
        <f>L41*$L$1</f>
        <v>272</v>
      </c>
      <c r="K41" s="12"/>
      <c r="L41" s="61">
        <f>D41*H41</f>
        <v>2.72</v>
      </c>
      <c r="M41" s="13"/>
    </row>
    <row r="42" spans="1:13" s="44" customFormat="1" x14ac:dyDescent="0.25">
      <c r="A42" s="15"/>
      <c r="B42" s="109" t="s">
        <v>47</v>
      </c>
      <c r="C42" s="110"/>
      <c r="D42" s="88">
        <v>1</v>
      </c>
      <c r="E42" s="110"/>
      <c r="F42" s="2" t="s">
        <v>49</v>
      </c>
      <c r="G42" s="98"/>
      <c r="H42" s="96">
        <v>9.3000000000000007</v>
      </c>
      <c r="I42" s="110"/>
      <c r="J42" s="79">
        <f t="shared" si="2"/>
        <v>930.00000000000011</v>
      </c>
      <c r="K42" s="12"/>
      <c r="L42" s="61">
        <f>D42*H42</f>
        <v>9.3000000000000007</v>
      </c>
      <c r="M42" s="13"/>
    </row>
    <row r="43" spans="1:13" s="44" customFormat="1" ht="7.5" customHeight="1" x14ac:dyDescent="0.25">
      <c r="A43" s="15"/>
      <c r="B43" s="32"/>
      <c r="C43" s="110"/>
      <c r="D43" s="101"/>
      <c r="E43" s="98"/>
      <c r="F43" s="102"/>
      <c r="G43" s="98"/>
      <c r="H43" s="101"/>
      <c r="I43" s="110"/>
      <c r="J43" s="58"/>
      <c r="K43" s="12"/>
      <c r="L43" s="62"/>
      <c r="M43" s="13"/>
    </row>
    <row r="44" spans="1:13" s="44" customFormat="1" x14ac:dyDescent="0.25">
      <c r="A44" s="15"/>
      <c r="B44" s="16" t="s">
        <v>19</v>
      </c>
      <c r="C44" s="110"/>
      <c r="D44" s="103"/>
      <c r="E44" s="98"/>
      <c r="F44" s="104"/>
      <c r="G44" s="98"/>
      <c r="H44" s="103"/>
      <c r="I44" s="110"/>
      <c r="J44" s="76">
        <f t="shared" si="2"/>
        <v>5304.9</v>
      </c>
      <c r="K44" s="43"/>
      <c r="L44" s="78">
        <f>SUM(L45:L47)</f>
        <v>53.048999999999999</v>
      </c>
      <c r="M44" s="13"/>
    </row>
    <row r="45" spans="1:13" s="44" customFormat="1" x14ac:dyDescent="0.25">
      <c r="A45" s="15"/>
      <c r="B45" s="109" t="s">
        <v>50</v>
      </c>
      <c r="C45" s="110"/>
      <c r="D45" s="88">
        <v>1.52</v>
      </c>
      <c r="E45" s="110"/>
      <c r="F45" s="2" t="s">
        <v>51</v>
      </c>
      <c r="G45" s="110"/>
      <c r="H45" s="96">
        <v>19.7</v>
      </c>
      <c r="I45" s="110"/>
      <c r="J45" s="79">
        <f t="shared" si="2"/>
        <v>2994.4</v>
      </c>
      <c r="K45" s="12"/>
      <c r="L45" s="61">
        <f>D45*H45</f>
        <v>29.943999999999999</v>
      </c>
      <c r="M45" s="13"/>
    </row>
    <row r="46" spans="1:13" s="44" customFormat="1" x14ac:dyDescent="0.25">
      <c r="A46" s="15"/>
      <c r="B46" s="109" t="s">
        <v>91</v>
      </c>
      <c r="C46" s="110"/>
      <c r="D46" s="88">
        <v>1</v>
      </c>
      <c r="E46" s="110"/>
      <c r="F46" s="2" t="s">
        <v>51</v>
      </c>
      <c r="G46" s="110"/>
      <c r="H46" s="96">
        <v>19.7</v>
      </c>
      <c r="I46" s="110"/>
      <c r="J46" s="79">
        <f t="shared" si="2"/>
        <v>1970</v>
      </c>
      <c r="K46" s="12"/>
      <c r="L46" s="61">
        <f>D46*H46</f>
        <v>19.7</v>
      </c>
      <c r="M46" s="13"/>
    </row>
    <row r="47" spans="1:13" s="44" customFormat="1" x14ac:dyDescent="0.25">
      <c r="A47" s="15"/>
      <c r="B47" s="109" t="s">
        <v>66</v>
      </c>
      <c r="C47" s="110"/>
      <c r="D47" s="88">
        <v>0.3</v>
      </c>
      <c r="E47" s="110"/>
      <c r="F47" s="2" t="s">
        <v>51</v>
      </c>
      <c r="G47" s="110"/>
      <c r="H47" s="88">
        <v>11.35</v>
      </c>
      <c r="I47" s="110"/>
      <c r="J47" s="79">
        <f t="shared" si="2"/>
        <v>340.5</v>
      </c>
      <c r="K47" s="12"/>
      <c r="L47" s="61">
        <f>D47*H47</f>
        <v>3.4049999999999998</v>
      </c>
      <c r="M47" s="13"/>
    </row>
    <row r="48" spans="1:13" s="44" customFormat="1" ht="7.5" customHeight="1" x14ac:dyDescent="0.25">
      <c r="A48" s="15"/>
      <c r="B48" s="32"/>
      <c r="C48" s="110"/>
      <c r="D48" s="101"/>
      <c r="E48" s="98"/>
      <c r="F48" s="102"/>
      <c r="G48" s="98"/>
      <c r="H48" s="101"/>
      <c r="I48" s="110"/>
      <c r="J48" s="58"/>
      <c r="K48" s="12"/>
      <c r="L48" s="62"/>
      <c r="M48" s="13"/>
    </row>
    <row r="49" spans="1:15" s="44" customFormat="1" x14ac:dyDescent="0.25">
      <c r="A49" s="15"/>
      <c r="B49" s="86" t="s">
        <v>74</v>
      </c>
      <c r="C49" s="87"/>
      <c r="D49" s="97">
        <v>6.25E-2</v>
      </c>
      <c r="E49" s="110"/>
      <c r="F49" s="25"/>
      <c r="G49" s="110"/>
      <c r="H49" s="110"/>
      <c r="I49" s="110"/>
      <c r="J49" s="94">
        <f t="shared" si="2"/>
        <v>1821</v>
      </c>
      <c r="K49" s="12"/>
      <c r="L49" s="92">
        <v>18.21</v>
      </c>
      <c r="M49" s="13"/>
      <c r="O49" s="95"/>
    </row>
    <row r="50" spans="1:15" s="44" customFormat="1" ht="7.5" customHeight="1" x14ac:dyDescent="0.25">
      <c r="A50" s="15"/>
      <c r="B50" s="110"/>
      <c r="C50" s="110"/>
      <c r="D50" s="110"/>
      <c r="E50" s="110"/>
      <c r="F50" s="25"/>
      <c r="G50" s="110"/>
      <c r="H50" s="110"/>
      <c r="I50" s="110"/>
      <c r="J50" s="58"/>
      <c r="K50" s="12"/>
      <c r="L50" s="62"/>
      <c r="M50" s="13"/>
    </row>
    <row r="51" spans="1:15" s="44" customFormat="1" x14ac:dyDescent="0.25">
      <c r="A51" s="15"/>
      <c r="B51" s="16" t="s">
        <v>17</v>
      </c>
      <c r="C51" s="110"/>
      <c r="D51" s="110"/>
      <c r="E51" s="110"/>
      <c r="F51" s="25"/>
      <c r="G51" s="110"/>
      <c r="H51" s="110"/>
      <c r="I51" s="110"/>
      <c r="J51" s="73">
        <f t="shared" si="2"/>
        <v>57186.149999999994</v>
      </c>
      <c r="K51" s="43"/>
      <c r="L51" s="63">
        <f>L49+L44+L38+L33+L26+L18+L14</f>
        <v>571.86149999999998</v>
      </c>
      <c r="M51" s="13"/>
    </row>
    <row r="52" spans="1:15" s="44" customFormat="1" x14ac:dyDescent="0.25">
      <c r="A52" s="15"/>
      <c r="B52" s="16" t="s">
        <v>16</v>
      </c>
      <c r="C52" s="110"/>
      <c r="D52" s="110"/>
      <c r="E52" s="110"/>
      <c r="F52" s="25"/>
      <c r="G52" s="110"/>
      <c r="H52" s="110"/>
      <c r="I52" s="110"/>
      <c r="J52" s="73">
        <f t="shared" si="2"/>
        <v>28593.074999999997</v>
      </c>
      <c r="K52" s="43"/>
      <c r="L52" s="64">
        <f>L51/D7</f>
        <v>285.93074999999999</v>
      </c>
      <c r="M52" s="13"/>
    </row>
    <row r="53" spans="1:15" s="44" customFormat="1" ht="7.5" customHeight="1" x14ac:dyDescent="0.25">
      <c r="A53" s="15"/>
      <c r="B53" s="110"/>
      <c r="C53" s="110"/>
      <c r="D53" s="110"/>
      <c r="E53" s="110"/>
      <c r="F53" s="25"/>
      <c r="G53" s="110"/>
      <c r="H53" s="110"/>
      <c r="I53" s="110"/>
      <c r="J53" s="72"/>
      <c r="K53" s="12"/>
      <c r="L53" s="62"/>
      <c r="M53" s="13"/>
    </row>
    <row r="54" spans="1:15" s="44" customFormat="1" ht="18.75" thickBot="1" x14ac:dyDescent="0.3">
      <c r="A54" s="15"/>
      <c r="B54" s="16" t="s">
        <v>59</v>
      </c>
      <c r="C54" s="16"/>
      <c r="D54" s="16"/>
      <c r="E54" s="16"/>
      <c r="F54" s="36"/>
      <c r="G54" s="16"/>
      <c r="H54" s="16"/>
      <c r="I54" s="16"/>
      <c r="J54" s="74">
        <f t="shared" si="2"/>
        <v>-17186.149999999998</v>
      </c>
      <c r="K54" s="43"/>
      <c r="L54" s="65">
        <f>L10-L51</f>
        <v>-171.86149999999998</v>
      </c>
      <c r="M54" s="13"/>
    </row>
    <row r="55" spans="1:15" s="44" customFormat="1" ht="7.5" customHeight="1" thickTop="1" x14ac:dyDescent="0.25">
      <c r="A55" s="15"/>
      <c r="B55" s="110"/>
      <c r="C55" s="110"/>
      <c r="D55" s="110"/>
      <c r="E55" s="110"/>
      <c r="F55" s="25"/>
      <c r="G55" s="110"/>
      <c r="H55" s="110"/>
      <c r="I55" s="110"/>
      <c r="J55" s="58"/>
      <c r="K55" s="12"/>
      <c r="L55" s="62"/>
      <c r="M55" s="13"/>
    </row>
    <row r="56" spans="1:15" s="44" customFormat="1" x14ac:dyDescent="0.25">
      <c r="A56" s="15"/>
      <c r="B56" s="21" t="s">
        <v>15</v>
      </c>
      <c r="C56" s="110"/>
      <c r="D56" s="110"/>
      <c r="E56" s="110"/>
      <c r="F56" s="25"/>
      <c r="G56" s="110"/>
      <c r="H56" s="110"/>
      <c r="I56" s="110"/>
      <c r="J56" s="58"/>
      <c r="K56" s="12"/>
      <c r="L56" s="66"/>
      <c r="M56" s="13"/>
    </row>
    <row r="57" spans="1:15" s="44" customFormat="1" ht="18" customHeight="1" x14ac:dyDescent="0.25">
      <c r="A57" s="15"/>
      <c r="B57" s="139" t="s">
        <v>52</v>
      </c>
      <c r="C57" s="139"/>
      <c r="D57" s="139"/>
      <c r="E57" s="140"/>
      <c r="F57" s="140"/>
      <c r="G57" s="140"/>
      <c r="H57" s="140"/>
      <c r="I57" s="140"/>
      <c r="J57" s="93">
        <f>L57*$L$1</f>
        <v>1400</v>
      </c>
      <c r="K57" s="12"/>
      <c r="L57" s="91">
        <v>14</v>
      </c>
      <c r="M57" s="13"/>
    </row>
    <row r="58" spans="1:15" s="44" customFormat="1" ht="18" customHeight="1" x14ac:dyDescent="0.25">
      <c r="A58" s="15"/>
      <c r="B58" s="143" t="s">
        <v>53</v>
      </c>
      <c r="C58" s="143"/>
      <c r="D58" s="143"/>
      <c r="E58" s="140"/>
      <c r="F58" s="140"/>
      <c r="G58" s="140"/>
      <c r="H58" s="140"/>
      <c r="I58" s="140"/>
      <c r="J58" s="93">
        <f t="shared" ref="J58:J63" si="5">L58*$L$1</f>
        <v>27500</v>
      </c>
      <c r="K58" s="12"/>
      <c r="L58" s="91">
        <v>275</v>
      </c>
      <c r="M58" s="13"/>
    </row>
    <row r="59" spans="1:15" s="44" customFormat="1" ht="18" customHeight="1" x14ac:dyDescent="0.25">
      <c r="A59" s="15"/>
      <c r="B59" s="143" t="s">
        <v>54</v>
      </c>
      <c r="C59" s="143"/>
      <c r="D59" s="143"/>
      <c r="E59" s="140"/>
      <c r="F59" s="140"/>
      <c r="G59" s="140"/>
      <c r="H59" s="140"/>
      <c r="I59" s="140"/>
      <c r="J59" s="93">
        <f t="shared" si="5"/>
        <v>4700</v>
      </c>
      <c r="K59" s="12"/>
      <c r="L59" s="91">
        <v>47</v>
      </c>
      <c r="M59" s="13"/>
    </row>
    <row r="60" spans="1:15" s="44" customFormat="1" ht="18" customHeight="1" x14ac:dyDescent="0.25">
      <c r="A60" s="15"/>
      <c r="B60" s="139" t="s">
        <v>55</v>
      </c>
      <c r="C60" s="139"/>
      <c r="D60" s="139"/>
      <c r="E60" s="140"/>
      <c r="F60" s="140"/>
      <c r="G60" s="140"/>
      <c r="H60" s="140"/>
      <c r="I60" s="140"/>
      <c r="J60" s="93">
        <f t="shared" si="5"/>
        <v>0</v>
      </c>
      <c r="K60" s="12"/>
      <c r="L60" s="105"/>
      <c r="M60" s="13"/>
    </row>
    <row r="61" spans="1:15" s="44" customFormat="1" ht="18" customHeight="1" x14ac:dyDescent="0.25">
      <c r="A61" s="15"/>
      <c r="B61" s="139" t="s">
        <v>56</v>
      </c>
      <c r="C61" s="139"/>
      <c r="D61" s="139"/>
      <c r="E61" s="140"/>
      <c r="F61" s="140"/>
      <c r="G61" s="140"/>
      <c r="H61" s="140"/>
      <c r="I61" s="140"/>
      <c r="J61" s="93">
        <f t="shared" si="5"/>
        <v>100</v>
      </c>
      <c r="K61" s="12"/>
      <c r="L61" s="91">
        <v>1</v>
      </c>
      <c r="M61" s="13"/>
    </row>
    <row r="62" spans="1:15" s="44" customFormat="1" ht="18" customHeight="1" x14ac:dyDescent="0.25">
      <c r="A62" s="15"/>
      <c r="B62" s="139" t="s">
        <v>57</v>
      </c>
      <c r="C62" s="139"/>
      <c r="D62" s="139"/>
      <c r="E62" s="140"/>
      <c r="F62" s="140"/>
      <c r="G62" s="140"/>
      <c r="H62" s="140"/>
      <c r="I62" s="140"/>
      <c r="J62" s="93">
        <f t="shared" si="5"/>
        <v>0</v>
      </c>
      <c r="K62" s="12"/>
      <c r="L62" s="91"/>
      <c r="M62" s="13"/>
    </row>
    <row r="63" spans="1:15" s="44" customFormat="1" ht="18" customHeight="1" x14ac:dyDescent="0.25">
      <c r="A63" s="15"/>
      <c r="B63" s="139" t="s">
        <v>61</v>
      </c>
      <c r="C63" s="139"/>
      <c r="D63" s="139"/>
      <c r="E63" s="140"/>
      <c r="F63" s="140"/>
      <c r="G63" s="140"/>
      <c r="H63" s="140"/>
      <c r="I63" s="140"/>
      <c r="J63" s="93">
        <f t="shared" si="5"/>
        <v>3511.9999999999995</v>
      </c>
      <c r="K63" s="12"/>
      <c r="L63" s="91">
        <v>35.119999999999997</v>
      </c>
      <c r="M63" s="13"/>
    </row>
    <row r="64" spans="1:15" s="44" customFormat="1" ht="7.5" customHeight="1" x14ac:dyDescent="0.25">
      <c r="A64" s="15"/>
      <c r="B64" s="110"/>
      <c r="C64" s="110"/>
      <c r="D64" s="110"/>
      <c r="E64" s="110"/>
      <c r="F64" s="25"/>
      <c r="G64" s="110"/>
      <c r="H64" s="110"/>
      <c r="I64" s="110"/>
      <c r="J64" s="58"/>
      <c r="K64" s="12"/>
      <c r="L64" s="62"/>
      <c r="M64" s="13"/>
    </row>
    <row r="65" spans="1:26" s="44" customFormat="1" x14ac:dyDescent="0.25">
      <c r="A65" s="15"/>
      <c r="B65" s="16" t="s">
        <v>14</v>
      </c>
      <c r="C65" s="110"/>
      <c r="D65" s="110"/>
      <c r="E65" s="110"/>
      <c r="F65" s="25"/>
      <c r="G65" s="110"/>
      <c r="H65" s="110"/>
      <c r="I65" s="110"/>
      <c r="J65" s="73">
        <f t="shared" ref="J65:J71" si="6">L65*$L$1</f>
        <v>37212</v>
      </c>
      <c r="K65" s="43"/>
      <c r="L65" s="63">
        <f>SUM(L56:L63)</f>
        <v>372.12</v>
      </c>
      <c r="M65" s="13"/>
    </row>
    <row r="66" spans="1:26" s="44" customFormat="1" x14ac:dyDescent="0.25">
      <c r="A66" s="15"/>
      <c r="B66" s="16" t="s">
        <v>13</v>
      </c>
      <c r="C66" s="110"/>
      <c r="D66" s="110"/>
      <c r="E66" s="110"/>
      <c r="F66" s="25"/>
      <c r="G66" s="110"/>
      <c r="H66" s="110"/>
      <c r="I66" s="110"/>
      <c r="J66" s="73">
        <f t="shared" si="6"/>
        <v>18606</v>
      </c>
      <c r="K66" s="43"/>
      <c r="L66" s="64">
        <f>L65/D7</f>
        <v>186.06</v>
      </c>
      <c r="M66" s="13"/>
    </row>
    <row r="67" spans="1:26" s="44" customFormat="1" x14ac:dyDescent="0.25">
      <c r="A67" s="15"/>
      <c r="B67" s="110"/>
      <c r="C67" s="110"/>
      <c r="D67" s="110"/>
      <c r="E67" s="110"/>
      <c r="F67" s="25"/>
      <c r="G67" s="110"/>
      <c r="H67" s="110"/>
      <c r="I67" s="110"/>
      <c r="J67" s="58"/>
      <c r="K67" s="12"/>
      <c r="L67" s="62"/>
      <c r="M67" s="13"/>
    </row>
    <row r="68" spans="1:26" s="44" customFormat="1" x14ac:dyDescent="0.25">
      <c r="A68" s="15"/>
      <c r="B68" s="16" t="s">
        <v>12</v>
      </c>
      <c r="C68" s="110"/>
      <c r="D68" s="110"/>
      <c r="E68" s="110"/>
      <c r="F68" s="25"/>
      <c r="G68" s="110"/>
      <c r="H68" s="110"/>
      <c r="I68" s="110"/>
      <c r="J68" s="73">
        <f t="shared" si="6"/>
        <v>94398.15</v>
      </c>
      <c r="K68" s="43"/>
      <c r="L68" s="63">
        <f>L51+L65</f>
        <v>943.98149999999998</v>
      </c>
      <c r="M68" s="13"/>
    </row>
    <row r="69" spans="1:26" s="44" customFormat="1" x14ac:dyDescent="0.25">
      <c r="A69" s="15"/>
      <c r="B69" s="16" t="s">
        <v>11</v>
      </c>
      <c r="C69" s="110"/>
      <c r="D69" s="110"/>
      <c r="E69" s="110"/>
      <c r="F69" s="25"/>
      <c r="G69" s="110"/>
      <c r="H69" s="110"/>
      <c r="I69" s="110"/>
      <c r="J69" s="73">
        <f t="shared" si="6"/>
        <v>47199.074999999997</v>
      </c>
      <c r="K69" s="43"/>
      <c r="L69" s="64">
        <f>L68/D7</f>
        <v>471.99074999999999</v>
      </c>
      <c r="M69" s="13"/>
    </row>
    <row r="70" spans="1:26" s="44" customFormat="1" x14ac:dyDescent="0.25">
      <c r="A70" s="15"/>
      <c r="B70" s="110"/>
      <c r="C70" s="110"/>
      <c r="D70" s="110"/>
      <c r="E70" s="110"/>
      <c r="F70" s="25"/>
      <c r="G70" s="110"/>
      <c r="H70" s="110"/>
      <c r="I70" s="110"/>
      <c r="J70" s="72"/>
      <c r="K70" s="12"/>
      <c r="L70" s="62"/>
      <c r="M70" s="13"/>
    </row>
    <row r="71" spans="1:26" s="44" customFormat="1" ht="18.75" thickBot="1" x14ac:dyDescent="0.3">
      <c r="A71" s="15"/>
      <c r="B71" s="16" t="s">
        <v>10</v>
      </c>
      <c r="C71" s="16"/>
      <c r="D71" s="16"/>
      <c r="E71" s="16"/>
      <c r="F71" s="36"/>
      <c r="G71" s="16"/>
      <c r="H71" s="16"/>
      <c r="I71" s="16"/>
      <c r="J71" s="74">
        <f t="shared" si="6"/>
        <v>-54398.15</v>
      </c>
      <c r="K71" s="43"/>
      <c r="L71" s="65">
        <f>L10-L68</f>
        <v>-543.98149999999998</v>
      </c>
      <c r="M71" s="13"/>
    </row>
    <row r="72" spans="1:26" s="44" customFormat="1" ht="18.75" thickTop="1" x14ac:dyDescent="0.25">
      <c r="A72" s="15"/>
      <c r="B72" s="110"/>
      <c r="C72" s="110"/>
      <c r="D72" s="110"/>
      <c r="E72" s="110"/>
      <c r="F72" s="25"/>
      <c r="G72" s="110"/>
      <c r="H72" s="110"/>
      <c r="I72" s="110"/>
      <c r="J72" s="58"/>
      <c r="K72" s="12"/>
      <c r="L72" s="58"/>
      <c r="M72" s="13"/>
    </row>
    <row r="73" spans="1:26" x14ac:dyDescent="0.25">
      <c r="A73" s="15"/>
      <c r="B73" s="110" t="s">
        <v>9</v>
      </c>
      <c r="C73" s="110"/>
      <c r="D73" s="110"/>
      <c r="E73" s="110"/>
      <c r="F73" s="25"/>
      <c r="G73" s="110"/>
      <c r="H73" s="110"/>
      <c r="I73" s="110"/>
      <c r="J73" s="67"/>
      <c r="K73" s="110"/>
      <c r="L73" s="67"/>
      <c r="M73" s="23"/>
    </row>
    <row r="74" spans="1:26" s="3" customFormat="1" x14ac:dyDescent="0.25">
      <c r="A74" s="29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28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s="3" customFormat="1" x14ac:dyDescent="0.25">
      <c r="A75" s="29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28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s="3" customFormat="1" x14ac:dyDescent="0.25">
      <c r="A76" s="29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28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s="3" customFormat="1" x14ac:dyDescent="0.25">
      <c r="A77" s="29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28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s="3" customFormat="1" x14ac:dyDescent="0.25">
      <c r="A78" s="29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28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x14ac:dyDescent="0.25">
      <c r="A79" s="15"/>
      <c r="B79" s="110"/>
      <c r="C79" s="110"/>
      <c r="D79" s="110"/>
      <c r="E79" s="110"/>
      <c r="F79" s="25"/>
      <c r="G79" s="110"/>
      <c r="H79" s="110"/>
      <c r="I79" s="110"/>
      <c r="J79" s="67"/>
      <c r="K79" s="110"/>
      <c r="L79" s="67"/>
      <c r="M79" s="23"/>
    </row>
    <row r="80" spans="1:26" x14ac:dyDescent="0.25">
      <c r="A80" s="15"/>
      <c r="B80" s="21" t="s">
        <v>8</v>
      </c>
      <c r="C80" s="110"/>
      <c r="D80" s="22" t="s">
        <v>7</v>
      </c>
      <c r="E80" s="110"/>
      <c r="F80" s="25" t="s">
        <v>6</v>
      </c>
      <c r="G80" s="110"/>
      <c r="H80" s="22" t="s">
        <v>5</v>
      </c>
      <c r="I80" s="110"/>
      <c r="J80" s="67"/>
      <c r="K80" s="110"/>
      <c r="L80" s="67"/>
      <c r="M80" s="23"/>
    </row>
    <row r="81" spans="1:13" x14ac:dyDescent="0.25">
      <c r="A81" s="15"/>
      <c r="B81" s="110"/>
      <c r="C81" s="110"/>
      <c r="D81" s="9">
        <v>0.1</v>
      </c>
      <c r="E81" s="110"/>
      <c r="F81" s="25"/>
      <c r="G81" s="110"/>
      <c r="H81" s="9">
        <v>0.1</v>
      </c>
      <c r="I81" s="110"/>
      <c r="J81" s="67"/>
      <c r="K81" s="110"/>
      <c r="L81" s="67"/>
      <c r="M81" s="23"/>
    </row>
    <row r="82" spans="1:13" s="44" customFormat="1" x14ac:dyDescent="0.25">
      <c r="A82" s="15"/>
      <c r="B82" s="110"/>
      <c r="C82" s="110"/>
      <c r="D82" s="52"/>
      <c r="E82" s="16"/>
      <c r="F82" s="35" t="s">
        <v>3</v>
      </c>
      <c r="G82" s="16"/>
      <c r="H82" s="52"/>
      <c r="I82" s="110"/>
      <c r="J82" s="67"/>
      <c r="K82" s="110"/>
      <c r="L82" s="67"/>
      <c r="M82" s="23"/>
    </row>
    <row r="83" spans="1:13" s="44" customFormat="1" x14ac:dyDescent="0.25">
      <c r="A83" s="15"/>
      <c r="B83" s="24" t="s">
        <v>4</v>
      </c>
      <c r="C83" s="110"/>
      <c r="D83" s="52">
        <f>F83*(1-D81)</f>
        <v>1.8</v>
      </c>
      <c r="E83" s="16"/>
      <c r="F83" s="36">
        <f>D7</f>
        <v>2</v>
      </c>
      <c r="G83" s="16"/>
      <c r="H83" s="35">
        <f>F83*(1+H81)</f>
        <v>2.2000000000000002</v>
      </c>
      <c r="I83" s="110"/>
      <c r="J83" s="67"/>
      <c r="K83" s="110"/>
      <c r="L83" s="67"/>
      <c r="M83" s="23"/>
    </row>
    <row r="84" spans="1:13" s="44" customFormat="1" ht="4.5" customHeight="1" x14ac:dyDescent="0.25">
      <c r="A84" s="15"/>
      <c r="B84" s="110"/>
      <c r="C84" s="110"/>
      <c r="D84" s="110"/>
      <c r="E84" s="110"/>
      <c r="F84" s="25"/>
      <c r="G84" s="110"/>
      <c r="H84" s="110"/>
      <c r="I84" s="110"/>
      <c r="J84" s="67"/>
      <c r="K84" s="110"/>
      <c r="L84" s="67"/>
      <c r="M84" s="23"/>
    </row>
    <row r="85" spans="1:13" s="44" customFormat="1" x14ac:dyDescent="0.25">
      <c r="A85" s="15"/>
      <c r="B85" s="110" t="s">
        <v>2</v>
      </c>
      <c r="C85" s="110"/>
      <c r="D85" s="26">
        <f>$L$51/D83</f>
        <v>317.70083333333332</v>
      </c>
      <c r="E85" s="110"/>
      <c r="F85" s="26">
        <f>$L$51/F83</f>
        <v>285.93074999999999</v>
      </c>
      <c r="G85" s="110"/>
      <c r="H85" s="26">
        <f>$L$51/H83</f>
        <v>259.9370454545454</v>
      </c>
      <c r="I85" s="110"/>
      <c r="J85" s="67"/>
      <c r="K85" s="110"/>
      <c r="L85" s="67"/>
      <c r="M85" s="23"/>
    </row>
    <row r="86" spans="1:13" s="44" customFormat="1" ht="4.5" customHeight="1" x14ac:dyDescent="0.25">
      <c r="A86" s="15"/>
      <c r="B86" s="110"/>
      <c r="C86" s="110"/>
      <c r="D86" s="110"/>
      <c r="E86" s="110"/>
      <c r="F86" s="25"/>
      <c r="G86" s="110"/>
      <c r="H86" s="110"/>
      <c r="I86" s="110"/>
      <c r="J86" s="67"/>
      <c r="K86" s="110"/>
      <c r="L86" s="67"/>
      <c r="M86" s="23"/>
    </row>
    <row r="87" spans="1:13" s="44" customFormat="1" x14ac:dyDescent="0.25">
      <c r="A87" s="15"/>
      <c r="B87" s="110" t="s">
        <v>1</v>
      </c>
      <c r="C87" s="110"/>
      <c r="D87" s="26">
        <f>$L$65/D83</f>
        <v>206.73333333333332</v>
      </c>
      <c r="E87" s="110"/>
      <c r="F87" s="26">
        <f>$L$65/F83</f>
        <v>186.06</v>
      </c>
      <c r="G87" s="110"/>
      <c r="H87" s="26">
        <f>$L$65/H83</f>
        <v>169.14545454545453</v>
      </c>
      <c r="I87" s="110"/>
      <c r="J87" s="67"/>
      <c r="K87" s="110"/>
      <c r="L87" s="67"/>
      <c r="M87" s="23"/>
    </row>
    <row r="88" spans="1:13" s="44" customFormat="1" ht="3.75" customHeight="1" x14ac:dyDescent="0.25">
      <c r="A88" s="15"/>
      <c r="B88" s="110"/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13" s="44" customFormat="1" x14ac:dyDescent="0.25">
      <c r="A89" s="15"/>
      <c r="B89" s="110" t="s">
        <v>0</v>
      </c>
      <c r="C89" s="110"/>
      <c r="D89" s="26">
        <f>$L$68/D83</f>
        <v>524.43416666666667</v>
      </c>
      <c r="E89" s="110"/>
      <c r="F89" s="26">
        <f>$L$68/F83</f>
        <v>471.99074999999999</v>
      </c>
      <c r="G89" s="110"/>
      <c r="H89" s="26">
        <f>$L$68/H83</f>
        <v>429.08249999999998</v>
      </c>
      <c r="I89" s="110"/>
      <c r="J89" s="67"/>
      <c r="K89" s="110"/>
      <c r="L89" s="67"/>
      <c r="M89" s="23"/>
    </row>
    <row r="90" spans="1:13" s="44" customFormat="1" ht="5.25" customHeight="1" x14ac:dyDescent="0.25">
      <c r="A90" s="15"/>
      <c r="B90" s="110"/>
      <c r="C90" s="110"/>
      <c r="D90" s="110"/>
      <c r="E90" s="110"/>
      <c r="F90" s="25"/>
      <c r="G90" s="110"/>
      <c r="H90" s="110"/>
      <c r="I90" s="110"/>
      <c r="J90" s="67"/>
      <c r="K90" s="110"/>
      <c r="L90" s="67"/>
      <c r="M90" s="23"/>
    </row>
    <row r="91" spans="1:13" s="44" customFormat="1" x14ac:dyDescent="0.25">
      <c r="A91" s="15"/>
      <c r="B91" s="110"/>
      <c r="C91" s="110"/>
      <c r="D91" s="110"/>
      <c r="E91" s="110"/>
      <c r="F91" s="25"/>
      <c r="G91" s="110"/>
      <c r="H91" s="110"/>
      <c r="I91" s="110"/>
      <c r="J91" s="67"/>
      <c r="K91" s="110"/>
      <c r="L91" s="67"/>
      <c r="M91" s="23"/>
    </row>
    <row r="92" spans="1:13" s="44" customFormat="1" x14ac:dyDescent="0.25">
      <c r="A92" s="15"/>
      <c r="B92" s="110"/>
      <c r="C92" s="110"/>
      <c r="D92" s="16"/>
      <c r="E92" s="16"/>
      <c r="F92" s="36" t="s">
        <v>4</v>
      </c>
      <c r="G92" s="16"/>
      <c r="H92" s="16"/>
      <c r="I92" s="110"/>
      <c r="J92" s="67"/>
      <c r="K92" s="110"/>
      <c r="L92" s="67"/>
      <c r="M92" s="23"/>
    </row>
    <row r="93" spans="1:13" s="44" customFormat="1" x14ac:dyDescent="0.25">
      <c r="A93" s="15"/>
      <c r="B93" s="24" t="s">
        <v>3</v>
      </c>
      <c r="C93" s="110"/>
      <c r="D93" s="20">
        <f>F93*(1-D81)</f>
        <v>63</v>
      </c>
      <c r="E93" s="16"/>
      <c r="F93" s="53">
        <f>H7</f>
        <v>70</v>
      </c>
      <c r="G93" s="16"/>
      <c r="H93" s="20">
        <f>F93*(1+H81)</f>
        <v>77</v>
      </c>
      <c r="I93" s="110"/>
      <c r="J93" s="67"/>
      <c r="K93" s="110"/>
      <c r="L93" s="67"/>
      <c r="M93" s="23"/>
    </row>
    <row r="94" spans="1:13" s="44" customFormat="1" ht="4.5" customHeight="1" x14ac:dyDescent="0.25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13" s="44" customFormat="1" x14ac:dyDescent="0.25">
      <c r="A95" s="15"/>
      <c r="B95" s="110" t="s">
        <v>2</v>
      </c>
      <c r="C95" s="110"/>
      <c r="D95" s="27">
        <f>$L$51/D93</f>
        <v>9.0771666666666668</v>
      </c>
      <c r="E95" s="110"/>
      <c r="F95" s="27">
        <f>$L$51/F93</f>
        <v>8.1694499999999994</v>
      </c>
      <c r="G95" s="110"/>
      <c r="H95" s="27">
        <f>$L$51/H93</f>
        <v>7.4267727272727271</v>
      </c>
      <c r="I95" s="110"/>
      <c r="J95" s="67"/>
      <c r="K95" s="110"/>
      <c r="L95" s="67"/>
      <c r="M95" s="23"/>
    </row>
    <row r="96" spans="1:13" s="44" customFormat="1" ht="3" customHeight="1" x14ac:dyDescent="0.25">
      <c r="A96" s="15"/>
      <c r="B96" s="110"/>
      <c r="C96" s="110"/>
      <c r="D96" s="110"/>
      <c r="E96" s="110"/>
      <c r="F96" s="25"/>
      <c r="G96" s="110"/>
      <c r="H96" s="110"/>
      <c r="I96" s="110"/>
      <c r="J96" s="67"/>
      <c r="K96" s="110"/>
      <c r="L96" s="67"/>
      <c r="M96" s="23"/>
    </row>
    <row r="97" spans="1:13" s="44" customFormat="1" x14ac:dyDescent="0.25">
      <c r="A97" s="15"/>
      <c r="B97" s="110" t="s">
        <v>1</v>
      </c>
      <c r="C97" s="110"/>
      <c r="D97" s="27">
        <f>$L$65/D93</f>
        <v>5.9066666666666672</v>
      </c>
      <c r="E97" s="110"/>
      <c r="F97" s="27">
        <f>$L$65/F93</f>
        <v>5.3159999999999998</v>
      </c>
      <c r="G97" s="110"/>
      <c r="H97" s="27">
        <f>$L$65/H93</f>
        <v>4.832727272727273</v>
      </c>
      <c r="I97" s="110"/>
      <c r="J97" s="67"/>
      <c r="K97" s="110"/>
      <c r="L97" s="67"/>
      <c r="M97" s="23"/>
    </row>
    <row r="98" spans="1:13" s="44" customFormat="1" ht="3.75" customHeight="1" x14ac:dyDescent="0.25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s="44" customFormat="1" x14ac:dyDescent="0.25">
      <c r="A99" s="15"/>
      <c r="B99" s="110" t="s">
        <v>0</v>
      </c>
      <c r="C99" s="110"/>
      <c r="D99" s="27">
        <f>$L$68/D93</f>
        <v>14.983833333333333</v>
      </c>
      <c r="E99" s="110"/>
      <c r="F99" s="27">
        <f>$L$68/F93</f>
        <v>13.48545</v>
      </c>
      <c r="G99" s="110"/>
      <c r="H99" s="27">
        <f>$L$68/H93</f>
        <v>12.259499999999999</v>
      </c>
      <c r="I99" s="110"/>
      <c r="J99" s="67"/>
      <c r="K99" s="110"/>
      <c r="L99" s="67"/>
      <c r="M99" s="23"/>
    </row>
    <row r="100" spans="1:13" s="44" customFormat="1" ht="5.25" customHeight="1" thickBot="1" x14ac:dyDescent="0.3">
      <c r="A100" s="19"/>
      <c r="B100" s="14"/>
      <c r="C100" s="14"/>
      <c r="D100" s="14"/>
      <c r="E100" s="14"/>
      <c r="F100" s="47"/>
      <c r="G100" s="14"/>
      <c r="H100" s="14"/>
      <c r="I100" s="14"/>
      <c r="J100" s="68"/>
      <c r="K100" s="14"/>
      <c r="L100" s="68"/>
      <c r="M100" s="48"/>
    </row>
    <row r="101" spans="1:13" s="44" customFormat="1" x14ac:dyDescent="0.25">
      <c r="F101" s="46"/>
      <c r="J101" s="69"/>
      <c r="L101" s="69"/>
    </row>
    <row r="102" spans="1:13" s="44" customFormat="1" x14ac:dyDescent="0.25">
      <c r="F102" s="46"/>
      <c r="J102" s="69"/>
      <c r="L102" s="69"/>
    </row>
    <row r="103" spans="1:13" s="44" customFormat="1" x14ac:dyDescent="0.25">
      <c r="F103" s="46"/>
      <c r="J103" s="69"/>
      <c r="L103" s="69"/>
    </row>
    <row r="104" spans="1:13" s="44" customFormat="1" x14ac:dyDescent="0.25">
      <c r="F104" s="46"/>
      <c r="J104" s="69"/>
      <c r="L104" s="69"/>
    </row>
    <row r="105" spans="1:13" s="44" customFormat="1" x14ac:dyDescent="0.25">
      <c r="F105" s="46"/>
      <c r="J105" s="69"/>
      <c r="L105" s="69"/>
    </row>
    <row r="106" spans="1:13" s="44" customFormat="1" x14ac:dyDescent="0.25">
      <c r="F106" s="46"/>
      <c r="J106" s="69"/>
      <c r="L106" s="69"/>
    </row>
    <row r="107" spans="1:13" s="44" customFormat="1" x14ac:dyDescent="0.25">
      <c r="F107" s="46"/>
      <c r="J107" s="69"/>
      <c r="L107" s="69"/>
    </row>
    <row r="108" spans="1:13" s="44" customFormat="1" x14ac:dyDescent="0.25">
      <c r="F108" s="46"/>
      <c r="J108" s="69"/>
      <c r="L108" s="69"/>
    </row>
    <row r="109" spans="1:13" s="44" customFormat="1" x14ac:dyDescent="0.25">
      <c r="F109" s="46"/>
      <c r="J109" s="69"/>
      <c r="L109" s="69"/>
    </row>
    <row r="110" spans="1:13" s="44" customFormat="1" x14ac:dyDescent="0.25">
      <c r="F110" s="46"/>
      <c r="J110" s="69"/>
      <c r="L110" s="69"/>
    </row>
    <row r="111" spans="1:13" s="44" customFormat="1" x14ac:dyDescent="0.25">
      <c r="F111" s="46"/>
      <c r="J111" s="69"/>
      <c r="L111" s="69"/>
    </row>
    <row r="112" spans="1:13" s="44" customFormat="1" x14ac:dyDescent="0.25">
      <c r="F112" s="46"/>
      <c r="J112" s="69"/>
      <c r="L112" s="69"/>
    </row>
    <row r="113" spans="6:12" s="44" customFormat="1" x14ac:dyDescent="0.25">
      <c r="F113" s="46"/>
      <c r="J113" s="69"/>
      <c r="L113" s="69"/>
    </row>
    <row r="114" spans="6:12" s="44" customFormat="1" x14ac:dyDescent="0.25">
      <c r="F114" s="46"/>
      <c r="J114" s="69"/>
      <c r="L114" s="69"/>
    </row>
    <row r="115" spans="6:12" s="44" customFormat="1" x14ac:dyDescent="0.25">
      <c r="F115" s="46"/>
      <c r="J115" s="69"/>
      <c r="L115" s="69"/>
    </row>
    <row r="116" spans="6:12" s="44" customFormat="1" x14ac:dyDescent="0.25">
      <c r="F116" s="46"/>
      <c r="J116" s="69"/>
      <c r="L116" s="69"/>
    </row>
    <row r="117" spans="6:12" s="44" customFormat="1" x14ac:dyDescent="0.25">
      <c r="F117" s="46"/>
      <c r="J117" s="69"/>
      <c r="L117" s="69"/>
    </row>
    <row r="118" spans="6:12" s="44" customFormat="1" x14ac:dyDescent="0.25">
      <c r="F118" s="46"/>
      <c r="J118" s="69"/>
      <c r="L118" s="69"/>
    </row>
    <row r="119" spans="6:12" s="44" customFormat="1" x14ac:dyDescent="0.25">
      <c r="F119" s="46"/>
      <c r="J119" s="69"/>
      <c r="L119" s="69"/>
    </row>
    <row r="120" spans="6:12" s="44" customFormat="1" x14ac:dyDescent="0.25">
      <c r="F120" s="46"/>
      <c r="J120" s="69"/>
      <c r="L120" s="69"/>
    </row>
    <row r="121" spans="6:12" s="44" customFormat="1" x14ac:dyDescent="0.25">
      <c r="F121" s="46"/>
      <c r="J121" s="69"/>
      <c r="L121" s="69"/>
    </row>
    <row r="122" spans="6:12" s="44" customFormat="1" x14ac:dyDescent="0.25">
      <c r="F122" s="46"/>
      <c r="J122" s="69"/>
      <c r="L122" s="69"/>
    </row>
    <row r="123" spans="6:12" s="44" customFormat="1" x14ac:dyDescent="0.25">
      <c r="F123" s="46"/>
      <c r="J123" s="69"/>
      <c r="L123" s="69"/>
    </row>
    <row r="124" spans="6:12" s="44" customFormat="1" x14ac:dyDescent="0.25">
      <c r="F124" s="46"/>
      <c r="J124" s="69"/>
      <c r="L124" s="69"/>
    </row>
    <row r="125" spans="6:12" s="44" customFormat="1" x14ac:dyDescent="0.25">
      <c r="F125" s="46"/>
      <c r="J125" s="69"/>
      <c r="L125" s="69"/>
    </row>
    <row r="126" spans="6:12" s="44" customFormat="1" x14ac:dyDescent="0.25">
      <c r="F126" s="46"/>
      <c r="J126" s="69"/>
      <c r="L126" s="69"/>
    </row>
    <row r="127" spans="6:12" s="44" customFormat="1" x14ac:dyDescent="0.25">
      <c r="F127" s="46"/>
      <c r="J127" s="69"/>
      <c r="L127" s="69"/>
    </row>
    <row r="128" spans="6:12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  <row r="181" spans="6:12" s="44" customFormat="1" x14ac:dyDescent="0.25">
      <c r="F181" s="46"/>
      <c r="J181" s="69"/>
      <c r="L181" s="69"/>
    </row>
    <row r="182" spans="6:12" s="44" customFormat="1" x14ac:dyDescent="0.25">
      <c r="F182" s="46"/>
      <c r="J182" s="69"/>
      <c r="L182" s="69"/>
    </row>
    <row r="183" spans="6:12" s="44" customFormat="1" x14ac:dyDescent="0.25">
      <c r="F183" s="46"/>
      <c r="J183" s="69"/>
      <c r="L183" s="69"/>
    </row>
    <row r="184" spans="6:12" s="44" customFormat="1" x14ac:dyDescent="0.25">
      <c r="F184" s="46"/>
      <c r="J184" s="69"/>
      <c r="L184" s="69"/>
    </row>
  </sheetData>
  <sheetProtection selectLockedCells="1"/>
  <mergeCells count="20">
    <mergeCell ref="B59:D59"/>
    <mergeCell ref="E59:I59"/>
    <mergeCell ref="A1:H1"/>
    <mergeCell ref="B57:D57"/>
    <mergeCell ref="E57:I57"/>
    <mergeCell ref="B58:D58"/>
    <mergeCell ref="E58:I58"/>
    <mergeCell ref="B60:D60"/>
    <mergeCell ref="E60:I60"/>
    <mergeCell ref="B61:D61"/>
    <mergeCell ref="E61:I61"/>
    <mergeCell ref="B62:D62"/>
    <mergeCell ref="E62:I62"/>
    <mergeCell ref="B77:L77"/>
    <mergeCell ref="B78:L78"/>
    <mergeCell ref="B63:D63"/>
    <mergeCell ref="E63:I63"/>
    <mergeCell ref="B74:L74"/>
    <mergeCell ref="B75:L75"/>
    <mergeCell ref="B76:L76"/>
  </mergeCells>
  <pageMargins left="1.1499999999999999" right="0.75" top="0.75" bottom="0.75" header="0.5" footer="0.5"/>
  <pageSetup scale="60" orientation="portrait" r:id="rId1"/>
  <headerFooter alignWithMargins="0"/>
  <ignoredErrors>
    <ignoredError sqref="J57:J62 J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80"/>
  <sheetViews>
    <sheetView zoomScaleNormal="100" workbookViewId="0">
      <selection activeCell="N67" sqref="N67"/>
    </sheetView>
  </sheetViews>
  <sheetFormatPr defaultRowHeight="18" x14ac:dyDescent="0.25"/>
  <cols>
    <col min="1" max="1" width="1.25" style="1" customWidth="1"/>
    <col min="2" max="2" width="31.25" style="1" customWidth="1"/>
    <col min="3" max="3" width="1.25" style="1" customWidth="1"/>
    <col min="4" max="4" width="12.5" style="1" customWidth="1"/>
    <col min="5" max="5" width="1.25" style="1" customWidth="1"/>
    <col min="6" max="6" width="12.5" style="4" customWidth="1"/>
    <col min="7" max="7" width="1.25" style="1" customWidth="1"/>
    <col min="8" max="8" width="12.5" style="1" customWidth="1"/>
    <col min="9" max="9" width="1.25" style="1" customWidth="1"/>
    <col min="10" max="10" width="21.875" style="75" customWidth="1"/>
    <col min="11" max="11" width="1.25" style="1" customWidth="1"/>
    <col min="12" max="12" width="21.875" style="70" customWidth="1"/>
    <col min="13" max="13" width="1.2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25">
      <c r="A1" s="144" t="s">
        <v>207</v>
      </c>
      <c r="B1" s="145"/>
      <c r="C1" s="145"/>
      <c r="D1" s="145"/>
      <c r="E1" s="145"/>
      <c r="F1" s="145"/>
      <c r="G1" s="145"/>
      <c r="H1" s="145"/>
      <c r="I1" s="84"/>
      <c r="J1" s="82" t="s">
        <v>35</v>
      </c>
      <c r="K1" s="82"/>
      <c r="L1" s="137">
        <v>100</v>
      </c>
      <c r="M1" s="10"/>
    </row>
    <row r="2" spans="1:16" ht="3.75" customHeight="1" x14ac:dyDescent="0.25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25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25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25">
      <c r="A5" s="15"/>
      <c r="B5" s="18"/>
      <c r="C5" s="136"/>
      <c r="D5" s="136"/>
      <c r="E5" s="136"/>
      <c r="F5" s="25"/>
      <c r="G5" s="136"/>
      <c r="H5" s="136"/>
      <c r="I5" s="136"/>
      <c r="J5" s="58"/>
      <c r="K5" s="12"/>
      <c r="L5" s="58"/>
      <c r="M5" s="13"/>
    </row>
    <row r="6" spans="1:16" x14ac:dyDescent="0.25">
      <c r="A6" s="15"/>
      <c r="B6" s="21" t="s">
        <v>24</v>
      </c>
      <c r="C6" s="136"/>
      <c r="D6" s="136"/>
      <c r="E6" s="136"/>
      <c r="F6" s="25"/>
      <c r="G6" s="136"/>
      <c r="H6" s="136"/>
      <c r="I6" s="136"/>
      <c r="J6" s="58"/>
      <c r="K6" s="12"/>
      <c r="L6" s="58"/>
      <c r="M6" s="13"/>
    </row>
    <row r="7" spans="1:16" x14ac:dyDescent="0.25">
      <c r="A7" s="15"/>
      <c r="B7" s="135" t="s">
        <v>104</v>
      </c>
      <c r="C7" s="136"/>
      <c r="D7" s="96">
        <v>0</v>
      </c>
      <c r="E7" s="136"/>
      <c r="F7" s="2" t="s">
        <v>105</v>
      </c>
      <c r="G7" s="136"/>
      <c r="H7" s="96">
        <v>130</v>
      </c>
      <c r="I7" s="136"/>
      <c r="J7" s="79">
        <f>L7*$L$1</f>
        <v>0</v>
      </c>
      <c r="K7" s="12"/>
      <c r="L7" s="54">
        <f>D7*H7</f>
        <v>0</v>
      </c>
      <c r="M7" s="13"/>
      <c r="N7" s="45"/>
    </row>
    <row r="8" spans="1:16" x14ac:dyDescent="0.25">
      <c r="A8" s="15"/>
      <c r="B8" s="135"/>
      <c r="C8" s="136"/>
      <c r="D8" s="88"/>
      <c r="E8" s="136"/>
      <c r="F8" s="2"/>
      <c r="G8" s="136"/>
      <c r="H8" s="88"/>
      <c r="I8" s="136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25">
      <c r="A9" s="15"/>
      <c r="B9" s="135"/>
      <c r="C9" s="136"/>
      <c r="D9" s="88"/>
      <c r="E9" s="136"/>
      <c r="F9" s="2"/>
      <c r="G9" s="136"/>
      <c r="H9" s="88"/>
      <c r="I9" s="136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25">
      <c r="A10" s="15"/>
      <c r="B10" s="51" t="s">
        <v>36</v>
      </c>
      <c r="C10" s="136"/>
      <c r="D10" s="101"/>
      <c r="E10" s="98"/>
      <c r="F10" s="102"/>
      <c r="G10" s="98"/>
      <c r="H10" s="101"/>
      <c r="I10" s="136"/>
      <c r="J10" s="71">
        <f>SUM(J7:J9)</f>
        <v>0</v>
      </c>
      <c r="K10" s="43"/>
      <c r="L10" s="59">
        <f>SUM(L7:L9)</f>
        <v>0</v>
      </c>
      <c r="M10" s="13"/>
      <c r="N10" s="45"/>
    </row>
    <row r="11" spans="1:16" ht="7.5" customHeight="1" x14ac:dyDescent="0.25">
      <c r="A11" s="15"/>
      <c r="B11" s="136"/>
      <c r="C11" s="136"/>
      <c r="D11" s="103"/>
      <c r="E11" s="98"/>
      <c r="F11" s="104"/>
      <c r="G11" s="98"/>
      <c r="H11" s="103"/>
      <c r="I11" s="136"/>
      <c r="J11" s="58"/>
      <c r="K11" s="12"/>
      <c r="L11" s="54"/>
      <c r="M11" s="13"/>
      <c r="N11" s="45"/>
      <c r="P11" s="45"/>
    </row>
    <row r="12" spans="1:16" x14ac:dyDescent="0.25">
      <c r="A12" s="15"/>
      <c r="B12" s="21" t="s">
        <v>23</v>
      </c>
      <c r="C12" s="136"/>
      <c r="D12" s="103"/>
      <c r="E12" s="98"/>
      <c r="F12" s="104"/>
      <c r="G12" s="98"/>
      <c r="H12" s="103"/>
      <c r="I12" s="136"/>
      <c r="J12" s="58"/>
      <c r="K12" s="12"/>
      <c r="L12" s="54"/>
      <c r="M12" s="13"/>
    </row>
    <row r="13" spans="1:16" s="44" customFormat="1" ht="7.5" customHeight="1" x14ac:dyDescent="0.25">
      <c r="A13" s="15"/>
      <c r="B13" s="136"/>
      <c r="C13" s="136"/>
      <c r="D13" s="103"/>
      <c r="E13" s="98"/>
      <c r="F13" s="104"/>
      <c r="G13" s="98"/>
      <c r="H13" s="103"/>
      <c r="I13" s="136"/>
      <c r="J13" s="58"/>
      <c r="K13" s="12"/>
      <c r="L13" s="54"/>
      <c r="M13" s="13"/>
    </row>
    <row r="14" spans="1:16" s="44" customFormat="1" x14ac:dyDescent="0.25">
      <c r="A14" s="15"/>
      <c r="B14" s="16" t="s">
        <v>22</v>
      </c>
      <c r="C14" s="136"/>
      <c r="D14" s="103"/>
      <c r="E14" s="98"/>
      <c r="F14" s="104"/>
      <c r="G14" s="98"/>
      <c r="H14" s="103"/>
      <c r="I14" s="136"/>
      <c r="J14" s="76">
        <f t="shared" ref="J14:J50" si="0">L14*$L$1</f>
        <v>8500</v>
      </c>
      <c r="K14" s="43"/>
      <c r="L14" s="77">
        <f>SUM(L15:L15)</f>
        <v>85</v>
      </c>
      <c r="M14" s="13"/>
    </row>
    <row r="15" spans="1:16" s="44" customFormat="1" x14ac:dyDescent="0.25">
      <c r="A15" s="15"/>
      <c r="B15" s="135" t="s">
        <v>111</v>
      </c>
      <c r="C15" s="136"/>
      <c r="D15" s="88">
        <v>20</v>
      </c>
      <c r="E15" s="136"/>
      <c r="F15" s="2" t="s">
        <v>38</v>
      </c>
      <c r="G15" s="98"/>
      <c r="H15" s="96">
        <v>4.25</v>
      </c>
      <c r="I15" s="136"/>
      <c r="J15" s="79">
        <f t="shared" si="0"/>
        <v>8500</v>
      </c>
      <c r="K15" s="12"/>
      <c r="L15" s="60">
        <f>D15*H15</f>
        <v>85</v>
      </c>
      <c r="M15" s="13"/>
    </row>
    <row r="16" spans="1:16" s="44" customFormat="1" ht="7.5" customHeight="1" x14ac:dyDescent="0.25">
      <c r="A16" s="15"/>
      <c r="B16" s="32"/>
      <c r="C16" s="136"/>
      <c r="D16" s="89"/>
      <c r="E16" s="136"/>
      <c r="F16" s="33"/>
      <c r="G16" s="98"/>
      <c r="H16" s="89"/>
      <c r="I16" s="136"/>
      <c r="J16" s="79"/>
      <c r="K16" s="12"/>
      <c r="L16" s="60"/>
      <c r="M16" s="13"/>
    </row>
    <row r="17" spans="1:13" s="44" customFormat="1" x14ac:dyDescent="0.25">
      <c r="A17" s="15"/>
      <c r="B17" s="16" t="s">
        <v>21</v>
      </c>
      <c r="C17" s="136"/>
      <c r="D17" s="103"/>
      <c r="E17" s="98"/>
      <c r="F17" s="104"/>
      <c r="G17" s="98"/>
      <c r="H17" s="103"/>
      <c r="I17" s="136"/>
      <c r="J17" s="76">
        <f t="shared" si="0"/>
        <v>2300</v>
      </c>
      <c r="K17" s="118"/>
      <c r="L17" s="77">
        <f>SUM(L18:L21)</f>
        <v>23</v>
      </c>
      <c r="M17" s="13"/>
    </row>
    <row r="18" spans="1:13" s="44" customFormat="1" x14ac:dyDescent="0.25">
      <c r="A18" s="15"/>
      <c r="B18" s="135" t="s">
        <v>40</v>
      </c>
      <c r="C18" s="136"/>
      <c r="D18" s="88">
        <v>50</v>
      </c>
      <c r="E18" s="136"/>
      <c r="F18" s="2" t="s">
        <v>38</v>
      </c>
      <c r="G18" s="136"/>
      <c r="H18" s="96">
        <v>0.38</v>
      </c>
      <c r="I18" s="136"/>
      <c r="J18" s="79">
        <f t="shared" si="0"/>
        <v>1900</v>
      </c>
      <c r="K18" s="12"/>
      <c r="L18" s="60">
        <f t="shared" ref="L18:L21" si="1">D18*H18</f>
        <v>19</v>
      </c>
      <c r="M18" s="13"/>
    </row>
    <row r="19" spans="1:13" s="44" customFormat="1" x14ac:dyDescent="0.25">
      <c r="A19" s="15"/>
      <c r="B19" s="135" t="s">
        <v>39</v>
      </c>
      <c r="C19" s="136"/>
      <c r="D19" s="88">
        <v>10</v>
      </c>
      <c r="E19" s="136"/>
      <c r="F19" s="2" t="s">
        <v>38</v>
      </c>
      <c r="G19" s="136"/>
      <c r="H19" s="88">
        <v>0.4</v>
      </c>
      <c r="I19" s="136"/>
      <c r="J19" s="79">
        <f t="shared" si="0"/>
        <v>400</v>
      </c>
      <c r="K19" s="12"/>
      <c r="L19" s="61">
        <f t="shared" si="1"/>
        <v>4</v>
      </c>
      <c r="M19" s="13"/>
    </row>
    <row r="20" spans="1:13" s="44" customFormat="1" x14ac:dyDescent="0.25">
      <c r="A20" s="15"/>
      <c r="B20" s="135"/>
      <c r="C20" s="136"/>
      <c r="D20" s="88"/>
      <c r="E20" s="136"/>
      <c r="F20" s="2"/>
      <c r="G20" s="136"/>
      <c r="H20" s="88"/>
      <c r="I20" s="136"/>
      <c r="J20" s="79">
        <f t="shared" si="0"/>
        <v>0</v>
      </c>
      <c r="K20" s="12"/>
      <c r="L20" s="61">
        <f t="shared" si="1"/>
        <v>0</v>
      </c>
      <c r="M20" s="13"/>
    </row>
    <row r="21" spans="1:13" s="44" customFormat="1" x14ac:dyDescent="0.25">
      <c r="A21" s="15"/>
      <c r="B21" s="135"/>
      <c r="C21" s="136"/>
      <c r="D21" s="88"/>
      <c r="E21" s="136"/>
      <c r="F21" s="2"/>
      <c r="G21" s="136"/>
      <c r="H21" s="88"/>
      <c r="I21" s="136"/>
      <c r="J21" s="79">
        <f t="shared" si="0"/>
        <v>0</v>
      </c>
      <c r="K21" s="12"/>
      <c r="L21" s="61">
        <f t="shared" si="1"/>
        <v>0</v>
      </c>
      <c r="M21" s="13"/>
    </row>
    <row r="22" spans="1:13" s="44" customFormat="1" ht="7.5" customHeight="1" x14ac:dyDescent="0.25">
      <c r="A22" s="15"/>
      <c r="B22" s="136"/>
      <c r="C22" s="136"/>
      <c r="D22" s="90"/>
      <c r="E22" s="136"/>
      <c r="F22" s="25"/>
      <c r="G22" s="136"/>
      <c r="H22" s="90"/>
      <c r="I22" s="136"/>
      <c r="J22" s="58"/>
      <c r="K22" s="12"/>
      <c r="L22" s="62"/>
      <c r="M22" s="13"/>
    </row>
    <row r="23" spans="1:13" s="44" customFormat="1" x14ac:dyDescent="0.25">
      <c r="A23" s="15"/>
      <c r="B23" s="16" t="s">
        <v>77</v>
      </c>
      <c r="C23" s="136"/>
      <c r="D23" s="103"/>
      <c r="E23" s="98"/>
      <c r="F23" s="104"/>
      <c r="G23" s="98"/>
      <c r="H23" s="103"/>
      <c r="I23" s="136"/>
      <c r="J23" s="76">
        <f t="shared" si="0"/>
        <v>4150</v>
      </c>
      <c r="K23" s="43"/>
      <c r="L23" s="78">
        <f>SUM(L24:L28)</f>
        <v>41.5</v>
      </c>
      <c r="M23" s="13"/>
    </row>
    <row r="24" spans="1:13" s="44" customFormat="1" x14ac:dyDescent="0.25">
      <c r="A24" s="15"/>
      <c r="B24" s="135" t="s">
        <v>203</v>
      </c>
      <c r="C24" s="136"/>
      <c r="D24" s="88">
        <v>11</v>
      </c>
      <c r="E24" s="136"/>
      <c r="F24" s="2" t="s">
        <v>105</v>
      </c>
      <c r="G24" s="98"/>
      <c r="H24" s="96">
        <v>3</v>
      </c>
      <c r="I24" s="136"/>
      <c r="J24" s="79">
        <f t="shared" si="0"/>
        <v>3300</v>
      </c>
      <c r="K24" s="12"/>
      <c r="L24" s="61">
        <f>D24*H24</f>
        <v>33</v>
      </c>
      <c r="M24" s="13"/>
    </row>
    <row r="25" spans="1:13" s="44" customFormat="1" x14ac:dyDescent="0.25">
      <c r="A25" s="15"/>
      <c r="B25" s="135" t="s">
        <v>204</v>
      </c>
      <c r="C25" s="136"/>
      <c r="D25" s="88">
        <v>1</v>
      </c>
      <c r="E25" s="136"/>
      <c r="F25" s="2" t="s">
        <v>42</v>
      </c>
      <c r="G25" s="136"/>
      <c r="H25" s="88">
        <v>8.5</v>
      </c>
      <c r="I25" s="136"/>
      <c r="J25" s="79">
        <f t="shared" si="0"/>
        <v>850</v>
      </c>
      <c r="K25" s="12"/>
      <c r="L25" s="61">
        <f>D25*H25</f>
        <v>8.5</v>
      </c>
      <c r="M25" s="13"/>
    </row>
    <row r="26" spans="1:13" s="44" customFormat="1" x14ac:dyDescent="0.25">
      <c r="A26" s="15"/>
      <c r="B26" s="135"/>
      <c r="C26" s="136"/>
      <c r="D26" s="88"/>
      <c r="E26" s="136"/>
      <c r="F26" s="2"/>
      <c r="G26" s="136"/>
      <c r="H26" s="88"/>
      <c r="I26" s="136"/>
      <c r="J26" s="79">
        <f t="shared" si="0"/>
        <v>0</v>
      </c>
      <c r="K26" s="12"/>
      <c r="L26" s="61">
        <f>D26*H26</f>
        <v>0</v>
      </c>
      <c r="M26" s="13"/>
    </row>
    <row r="27" spans="1:13" s="44" customFormat="1" x14ac:dyDescent="0.25">
      <c r="A27" s="15"/>
      <c r="B27" s="135"/>
      <c r="C27" s="136"/>
      <c r="D27" s="88"/>
      <c r="E27" s="136"/>
      <c r="F27" s="2"/>
      <c r="G27" s="136"/>
      <c r="H27" s="88"/>
      <c r="I27" s="136"/>
      <c r="J27" s="79">
        <f t="shared" si="0"/>
        <v>0</v>
      </c>
      <c r="K27" s="12"/>
      <c r="L27" s="61">
        <f>D27*H27</f>
        <v>0</v>
      </c>
      <c r="M27" s="13"/>
    </row>
    <row r="28" spans="1:13" s="44" customFormat="1" x14ac:dyDescent="0.25">
      <c r="A28" s="15"/>
      <c r="B28" s="135"/>
      <c r="C28" s="136"/>
      <c r="D28" s="88"/>
      <c r="E28" s="136"/>
      <c r="F28" s="2"/>
      <c r="G28" s="136"/>
      <c r="H28" s="88"/>
      <c r="I28" s="136"/>
      <c r="J28" s="79">
        <f t="shared" si="0"/>
        <v>0</v>
      </c>
      <c r="K28" s="12"/>
      <c r="L28" s="61">
        <f>D28*H28</f>
        <v>0</v>
      </c>
      <c r="M28" s="13"/>
    </row>
    <row r="29" spans="1:13" s="44" customFormat="1" ht="7.5" customHeight="1" x14ac:dyDescent="0.25">
      <c r="A29" s="15"/>
      <c r="B29" s="136"/>
      <c r="C29" s="136"/>
      <c r="D29" s="103"/>
      <c r="E29" s="98"/>
      <c r="F29" s="104"/>
      <c r="G29" s="98"/>
      <c r="H29" s="103"/>
      <c r="I29" s="136"/>
      <c r="J29" s="58"/>
      <c r="K29" s="12"/>
      <c r="L29" s="62"/>
      <c r="M29" s="13"/>
    </row>
    <row r="30" spans="1:13" s="44" customFormat="1" x14ac:dyDescent="0.25">
      <c r="A30" s="15"/>
      <c r="B30" s="16" t="s">
        <v>92</v>
      </c>
      <c r="C30" s="136"/>
      <c r="D30" s="103"/>
      <c r="E30" s="98"/>
      <c r="F30" s="104"/>
      <c r="G30" s="98"/>
      <c r="H30" s="103"/>
      <c r="I30" s="136"/>
      <c r="J30" s="76">
        <f t="shared" ref="J30:J32" si="2">L30*$L$1</f>
        <v>1729</v>
      </c>
      <c r="K30" s="78"/>
      <c r="L30" s="78">
        <f>SUM(L31:L32)</f>
        <v>17.29</v>
      </c>
      <c r="M30" s="13"/>
    </row>
    <row r="31" spans="1:13" s="44" customFormat="1" x14ac:dyDescent="0.25">
      <c r="A31" s="15"/>
      <c r="B31" s="135" t="s">
        <v>93</v>
      </c>
      <c r="C31" s="136"/>
      <c r="D31" s="88">
        <v>7</v>
      </c>
      <c r="E31" s="136"/>
      <c r="F31" s="2" t="s">
        <v>96</v>
      </c>
      <c r="G31" s="98"/>
      <c r="H31" s="96">
        <v>1.94</v>
      </c>
      <c r="I31" s="136"/>
      <c r="J31" s="79">
        <f t="shared" si="2"/>
        <v>1358</v>
      </c>
      <c r="K31" s="12"/>
      <c r="L31" s="61">
        <f>D31*H31</f>
        <v>13.58</v>
      </c>
      <c r="M31" s="13"/>
    </row>
    <row r="32" spans="1:13" s="44" customFormat="1" x14ac:dyDescent="0.25">
      <c r="A32" s="15"/>
      <c r="B32" s="135" t="s">
        <v>95</v>
      </c>
      <c r="C32" s="136"/>
      <c r="D32" s="88">
        <v>7</v>
      </c>
      <c r="E32" s="136"/>
      <c r="F32" s="2" t="s">
        <v>96</v>
      </c>
      <c r="G32" s="98"/>
      <c r="H32" s="96">
        <v>0.53</v>
      </c>
      <c r="I32" s="136"/>
      <c r="J32" s="79">
        <f t="shared" si="2"/>
        <v>371</v>
      </c>
      <c r="K32" s="12"/>
      <c r="L32" s="61">
        <f>D32*H32</f>
        <v>3.71</v>
      </c>
      <c r="M32" s="13"/>
    </row>
    <row r="33" spans="1:15" s="44" customFormat="1" ht="7.5" customHeight="1" x14ac:dyDescent="0.25">
      <c r="A33" s="15"/>
      <c r="B33" s="136"/>
      <c r="C33" s="136"/>
      <c r="D33" s="103"/>
      <c r="E33" s="98"/>
      <c r="F33" s="104"/>
      <c r="G33" s="98"/>
      <c r="H33" s="103"/>
      <c r="I33" s="136"/>
      <c r="J33" s="58"/>
      <c r="K33" s="12"/>
      <c r="L33" s="62"/>
      <c r="M33" s="13"/>
    </row>
    <row r="34" spans="1:15" s="44" customFormat="1" x14ac:dyDescent="0.25">
      <c r="A34" s="15"/>
      <c r="B34" s="16" t="s">
        <v>20</v>
      </c>
      <c r="C34" s="136"/>
      <c r="D34" s="103"/>
      <c r="E34" s="98"/>
      <c r="F34" s="104"/>
      <c r="G34" s="98"/>
      <c r="H34" s="103"/>
      <c r="I34" s="136"/>
      <c r="J34" s="76">
        <f t="shared" si="0"/>
        <v>3022.4</v>
      </c>
      <c r="K34" s="43"/>
      <c r="L34" s="78">
        <f>SUM(L35:L38)</f>
        <v>30.224</v>
      </c>
      <c r="M34" s="13"/>
    </row>
    <row r="35" spans="1:15" s="44" customFormat="1" x14ac:dyDescent="0.25">
      <c r="A35" s="15"/>
      <c r="B35" s="135" t="s">
        <v>43</v>
      </c>
      <c r="C35" s="136"/>
      <c r="D35" s="88">
        <v>2.4700000000000002</v>
      </c>
      <c r="E35" s="136"/>
      <c r="F35" s="2" t="s">
        <v>48</v>
      </c>
      <c r="G35" s="98"/>
      <c r="H35" s="96">
        <v>2.4500000000000002</v>
      </c>
      <c r="I35" s="136"/>
      <c r="J35" s="79">
        <f t="shared" si="0"/>
        <v>605.15000000000009</v>
      </c>
      <c r="K35" s="12"/>
      <c r="L35" s="61">
        <f>D35*H35</f>
        <v>6.0515000000000008</v>
      </c>
      <c r="M35" s="13"/>
    </row>
    <row r="36" spans="1:15" s="44" customFormat="1" x14ac:dyDescent="0.25">
      <c r="A36" s="15"/>
      <c r="B36" s="135" t="s">
        <v>44</v>
      </c>
      <c r="C36" s="136"/>
      <c r="D36" s="88">
        <v>5.55</v>
      </c>
      <c r="E36" s="136"/>
      <c r="F36" s="2" t="s">
        <v>48</v>
      </c>
      <c r="G36" s="98"/>
      <c r="H36" s="96">
        <v>2.15</v>
      </c>
      <c r="I36" s="136"/>
      <c r="J36" s="79">
        <f t="shared" si="0"/>
        <v>1193.25</v>
      </c>
      <c r="K36" s="12"/>
      <c r="L36" s="61">
        <f>D36*H36</f>
        <v>11.932499999999999</v>
      </c>
      <c r="M36" s="13"/>
    </row>
    <row r="37" spans="1:15" s="44" customFormat="1" x14ac:dyDescent="0.25">
      <c r="A37" s="15"/>
      <c r="B37" s="135" t="s">
        <v>46</v>
      </c>
      <c r="C37" s="136"/>
      <c r="D37" s="88">
        <v>1</v>
      </c>
      <c r="E37" s="136"/>
      <c r="F37" s="2" t="s">
        <v>49</v>
      </c>
      <c r="G37" s="98"/>
      <c r="H37" s="96">
        <v>2.7</v>
      </c>
      <c r="I37" s="136"/>
      <c r="J37" s="79">
        <f>L37*$L$1</f>
        <v>270</v>
      </c>
      <c r="K37" s="12"/>
      <c r="L37" s="61">
        <f>D37*H37</f>
        <v>2.7</v>
      </c>
      <c r="M37" s="13"/>
    </row>
    <row r="38" spans="1:15" s="44" customFormat="1" x14ac:dyDescent="0.25">
      <c r="A38" s="15"/>
      <c r="B38" s="135" t="s">
        <v>47</v>
      </c>
      <c r="C38" s="136"/>
      <c r="D38" s="88">
        <v>1</v>
      </c>
      <c r="E38" s="136"/>
      <c r="F38" s="2" t="s">
        <v>49</v>
      </c>
      <c r="G38" s="98"/>
      <c r="H38" s="96">
        <v>9.5399999999999991</v>
      </c>
      <c r="I38" s="136"/>
      <c r="J38" s="79">
        <f t="shared" si="0"/>
        <v>953.99999999999989</v>
      </c>
      <c r="K38" s="12"/>
      <c r="L38" s="61">
        <f>D38*H38</f>
        <v>9.5399999999999991</v>
      </c>
      <c r="M38" s="13"/>
    </row>
    <row r="39" spans="1:15" s="44" customFormat="1" ht="7.5" customHeight="1" x14ac:dyDescent="0.25">
      <c r="A39" s="15"/>
      <c r="B39" s="32"/>
      <c r="C39" s="136"/>
      <c r="D39" s="101"/>
      <c r="E39" s="98"/>
      <c r="F39" s="102"/>
      <c r="G39" s="98"/>
      <c r="H39" s="101"/>
      <c r="I39" s="136"/>
      <c r="J39" s="58"/>
      <c r="K39" s="12"/>
      <c r="L39" s="62"/>
      <c r="M39" s="13"/>
    </row>
    <row r="40" spans="1:15" s="44" customFormat="1" x14ac:dyDescent="0.25">
      <c r="A40" s="15"/>
      <c r="B40" s="16" t="s">
        <v>19</v>
      </c>
      <c r="C40" s="136"/>
      <c r="D40" s="103"/>
      <c r="E40" s="98"/>
      <c r="F40" s="104"/>
      <c r="G40" s="98"/>
      <c r="H40" s="103"/>
      <c r="I40" s="136"/>
      <c r="J40" s="76">
        <f t="shared" si="0"/>
        <v>3506.5999999999995</v>
      </c>
      <c r="K40" s="43"/>
      <c r="L40" s="78">
        <f>SUM(L41:L43)</f>
        <v>35.065999999999995</v>
      </c>
      <c r="M40" s="13"/>
    </row>
    <row r="41" spans="1:15" s="44" customFormat="1" x14ac:dyDescent="0.25">
      <c r="A41" s="15"/>
      <c r="B41" s="135" t="s">
        <v>50</v>
      </c>
      <c r="C41" s="136"/>
      <c r="D41" s="88">
        <v>1.5</v>
      </c>
      <c r="E41" s="136"/>
      <c r="F41" s="2" t="s">
        <v>51</v>
      </c>
      <c r="G41" s="136"/>
      <c r="H41" s="96">
        <v>19.7</v>
      </c>
      <c r="I41" s="136"/>
      <c r="J41" s="79">
        <f t="shared" si="0"/>
        <v>2954.9999999999995</v>
      </c>
      <c r="K41" s="12"/>
      <c r="L41" s="61">
        <f>D41*H41</f>
        <v>29.549999999999997</v>
      </c>
      <c r="M41" s="13"/>
    </row>
    <row r="42" spans="1:15" s="44" customFormat="1" x14ac:dyDescent="0.25">
      <c r="A42" s="15"/>
      <c r="B42" s="135" t="s">
        <v>91</v>
      </c>
      <c r="C42" s="136"/>
      <c r="D42" s="88">
        <v>0.28000000000000003</v>
      </c>
      <c r="E42" s="136"/>
      <c r="F42" s="2" t="s">
        <v>51</v>
      </c>
      <c r="G42" s="136"/>
      <c r="H42" s="96">
        <v>19.7</v>
      </c>
      <c r="I42" s="136"/>
      <c r="J42" s="79">
        <f t="shared" si="0"/>
        <v>551.6</v>
      </c>
      <c r="K42" s="12"/>
      <c r="L42" s="61">
        <f>D42*H42</f>
        <v>5.516</v>
      </c>
      <c r="M42" s="13"/>
    </row>
    <row r="43" spans="1:15" s="44" customFormat="1" x14ac:dyDescent="0.25">
      <c r="A43" s="15"/>
      <c r="B43" s="135"/>
      <c r="C43" s="136"/>
      <c r="D43" s="88"/>
      <c r="E43" s="136"/>
      <c r="F43" s="2"/>
      <c r="G43" s="136"/>
      <c r="H43" s="88"/>
      <c r="I43" s="136"/>
      <c r="J43" s="79">
        <f t="shared" si="0"/>
        <v>0</v>
      </c>
      <c r="K43" s="12"/>
      <c r="L43" s="61">
        <f>D43*H43</f>
        <v>0</v>
      </c>
      <c r="M43" s="13"/>
    </row>
    <row r="44" spans="1:15" s="44" customFormat="1" ht="7.5" customHeight="1" x14ac:dyDescent="0.25">
      <c r="A44" s="15"/>
      <c r="B44" s="32"/>
      <c r="C44" s="136"/>
      <c r="D44" s="101"/>
      <c r="E44" s="98"/>
      <c r="F44" s="102"/>
      <c r="G44" s="98"/>
      <c r="H44" s="101"/>
      <c r="I44" s="136"/>
      <c r="J44" s="58"/>
      <c r="K44" s="12"/>
      <c r="L44" s="62"/>
      <c r="M44" s="13"/>
    </row>
    <row r="45" spans="1:15" s="44" customFormat="1" x14ac:dyDescent="0.25">
      <c r="A45" s="15"/>
      <c r="B45" s="86" t="s">
        <v>74</v>
      </c>
      <c r="C45" s="87"/>
      <c r="D45" s="97">
        <v>6.25E-2</v>
      </c>
      <c r="E45" s="136"/>
      <c r="F45" s="25"/>
      <c r="G45" s="136"/>
      <c r="H45" s="136"/>
      <c r="I45" s="136"/>
      <c r="J45" s="94">
        <f t="shared" si="0"/>
        <v>242</v>
      </c>
      <c r="K45" s="12"/>
      <c r="L45" s="92">
        <v>2.42</v>
      </c>
      <c r="M45" s="13"/>
      <c r="O45" s="95"/>
    </row>
    <row r="46" spans="1:15" s="44" customFormat="1" ht="7.5" customHeight="1" x14ac:dyDescent="0.25">
      <c r="A46" s="15"/>
      <c r="B46" s="136"/>
      <c r="C46" s="136"/>
      <c r="D46" s="136"/>
      <c r="E46" s="136"/>
      <c r="F46" s="25"/>
      <c r="G46" s="136"/>
      <c r="H46" s="136"/>
      <c r="I46" s="136"/>
      <c r="J46" s="58"/>
      <c r="K46" s="12"/>
      <c r="L46" s="62"/>
      <c r="M46" s="13"/>
    </row>
    <row r="47" spans="1:15" s="44" customFormat="1" x14ac:dyDescent="0.25">
      <c r="A47" s="15"/>
      <c r="B47" s="16" t="s">
        <v>17</v>
      </c>
      <c r="C47" s="136"/>
      <c r="D47" s="136"/>
      <c r="E47" s="136"/>
      <c r="F47" s="25"/>
      <c r="G47" s="136"/>
      <c r="H47" s="136"/>
      <c r="I47" s="136"/>
      <c r="J47" s="73">
        <f t="shared" si="0"/>
        <v>23450</v>
      </c>
      <c r="K47" s="43"/>
      <c r="L47" s="63">
        <f>L45+L40+L34+L30+L23+L17+L14</f>
        <v>234.5</v>
      </c>
      <c r="M47" s="13"/>
    </row>
    <row r="48" spans="1:15" s="44" customFormat="1" x14ac:dyDescent="0.25">
      <c r="A48" s="15"/>
      <c r="B48" s="16" t="s">
        <v>16</v>
      </c>
      <c r="C48" s="136"/>
      <c r="D48" s="136"/>
      <c r="E48" s="136"/>
      <c r="F48" s="25"/>
      <c r="G48" s="136"/>
      <c r="H48" s="136"/>
      <c r="I48" s="136"/>
      <c r="J48" s="73"/>
      <c r="K48" s="43"/>
      <c r="L48" s="64"/>
      <c r="M48" s="13"/>
    </row>
    <row r="49" spans="1:13" s="44" customFormat="1" ht="7.5" customHeight="1" x14ac:dyDescent="0.25">
      <c r="A49" s="15"/>
      <c r="B49" s="136"/>
      <c r="C49" s="136"/>
      <c r="D49" s="136"/>
      <c r="E49" s="136"/>
      <c r="F49" s="25"/>
      <c r="G49" s="136"/>
      <c r="H49" s="136"/>
      <c r="I49" s="136"/>
      <c r="J49" s="72"/>
      <c r="K49" s="12"/>
      <c r="L49" s="62"/>
      <c r="M49" s="13"/>
    </row>
    <row r="50" spans="1:13" s="44" customFormat="1" ht="18.75" thickBot="1" x14ac:dyDescent="0.3">
      <c r="A50" s="15"/>
      <c r="B50" s="16" t="s">
        <v>59</v>
      </c>
      <c r="C50" s="16"/>
      <c r="D50" s="16"/>
      <c r="E50" s="16"/>
      <c r="F50" s="36"/>
      <c r="G50" s="16"/>
      <c r="H50" s="16"/>
      <c r="I50" s="16"/>
      <c r="J50" s="74">
        <f t="shared" si="0"/>
        <v>-23450</v>
      </c>
      <c r="K50" s="43"/>
      <c r="L50" s="65">
        <f>L10-L47</f>
        <v>-234.5</v>
      </c>
      <c r="M50" s="13"/>
    </row>
    <row r="51" spans="1:13" s="44" customFormat="1" ht="7.5" customHeight="1" thickTop="1" x14ac:dyDescent="0.25">
      <c r="A51" s="15"/>
      <c r="B51" s="136"/>
      <c r="C51" s="136"/>
      <c r="D51" s="136"/>
      <c r="E51" s="136"/>
      <c r="F51" s="25"/>
      <c r="G51" s="136"/>
      <c r="H51" s="136"/>
      <c r="I51" s="136"/>
      <c r="J51" s="58"/>
      <c r="K51" s="12"/>
      <c r="L51" s="62"/>
      <c r="M51" s="13"/>
    </row>
    <row r="52" spans="1:13" s="44" customFormat="1" x14ac:dyDescent="0.25">
      <c r="A52" s="15"/>
      <c r="B52" s="21" t="s">
        <v>15</v>
      </c>
      <c r="C52" s="136"/>
      <c r="D52" s="136"/>
      <c r="E52" s="136"/>
      <c r="F52" s="25"/>
      <c r="G52" s="136"/>
      <c r="H52" s="136"/>
      <c r="I52" s="136"/>
      <c r="J52" s="58"/>
      <c r="K52" s="12"/>
      <c r="L52" s="66"/>
      <c r="M52" s="13"/>
    </row>
    <row r="53" spans="1:13" s="44" customFormat="1" ht="18" customHeight="1" x14ac:dyDescent="0.25">
      <c r="A53" s="15"/>
      <c r="B53" s="139" t="s">
        <v>52</v>
      </c>
      <c r="C53" s="139"/>
      <c r="D53" s="139"/>
      <c r="E53" s="140"/>
      <c r="F53" s="140"/>
      <c r="G53" s="140"/>
      <c r="H53" s="140"/>
      <c r="I53" s="140"/>
      <c r="J53" s="93">
        <f>L53*$L$1</f>
        <v>600</v>
      </c>
      <c r="K53" s="12"/>
      <c r="L53" s="91">
        <v>6</v>
      </c>
      <c r="M53" s="13"/>
    </row>
    <row r="54" spans="1:13" s="44" customFormat="1" ht="18" customHeight="1" x14ac:dyDescent="0.25">
      <c r="A54" s="15"/>
      <c r="B54" s="143" t="s">
        <v>53</v>
      </c>
      <c r="C54" s="143"/>
      <c r="D54" s="143"/>
      <c r="E54" s="140"/>
      <c r="F54" s="140"/>
      <c r="G54" s="140"/>
      <c r="H54" s="140"/>
      <c r="I54" s="140"/>
      <c r="J54" s="93">
        <f t="shared" ref="J54:J59" si="3">L54*$L$1</f>
        <v>0</v>
      </c>
      <c r="K54" s="12"/>
      <c r="L54" s="91"/>
      <c r="M54" s="13"/>
    </row>
    <row r="55" spans="1:13" s="44" customFormat="1" ht="18" customHeight="1" x14ac:dyDescent="0.25">
      <c r="A55" s="15"/>
      <c r="B55" s="143" t="s">
        <v>54</v>
      </c>
      <c r="C55" s="143"/>
      <c r="D55" s="143"/>
      <c r="E55" s="140"/>
      <c r="F55" s="140"/>
      <c r="G55" s="140"/>
      <c r="H55" s="140"/>
      <c r="I55" s="140"/>
      <c r="J55" s="93">
        <f t="shared" si="3"/>
        <v>1400</v>
      </c>
      <c r="K55" s="12"/>
      <c r="L55" s="91">
        <v>14</v>
      </c>
      <c r="M55" s="13"/>
    </row>
    <row r="56" spans="1:13" s="44" customFormat="1" ht="18" customHeight="1" x14ac:dyDescent="0.25">
      <c r="A56" s="15"/>
      <c r="B56" s="139" t="s">
        <v>55</v>
      </c>
      <c r="C56" s="139"/>
      <c r="D56" s="139"/>
      <c r="E56" s="140"/>
      <c r="F56" s="140"/>
      <c r="G56" s="140"/>
      <c r="H56" s="140"/>
      <c r="I56" s="140"/>
      <c r="J56" s="93">
        <f t="shared" si="3"/>
        <v>0</v>
      </c>
      <c r="K56" s="12"/>
      <c r="L56" s="105"/>
      <c r="M56" s="13"/>
    </row>
    <row r="57" spans="1:13" s="44" customFormat="1" ht="18" customHeight="1" x14ac:dyDescent="0.25">
      <c r="A57" s="15"/>
      <c r="B57" s="139" t="s">
        <v>56</v>
      </c>
      <c r="C57" s="139"/>
      <c r="D57" s="139"/>
      <c r="E57" s="140"/>
      <c r="F57" s="140"/>
      <c r="G57" s="140"/>
      <c r="H57" s="140"/>
      <c r="I57" s="140"/>
      <c r="J57" s="93">
        <f t="shared" si="3"/>
        <v>92</v>
      </c>
      <c r="K57" s="12"/>
      <c r="L57" s="91">
        <v>0.92</v>
      </c>
      <c r="M57" s="13"/>
    </row>
    <row r="58" spans="1:13" s="44" customFormat="1" ht="18" customHeight="1" x14ac:dyDescent="0.25">
      <c r="A58" s="15"/>
      <c r="B58" s="139" t="s">
        <v>57</v>
      </c>
      <c r="C58" s="139"/>
      <c r="D58" s="139"/>
      <c r="E58" s="140"/>
      <c r="F58" s="140"/>
      <c r="G58" s="140"/>
      <c r="H58" s="140"/>
      <c r="I58" s="140"/>
      <c r="J58" s="93">
        <f t="shared" si="3"/>
        <v>0</v>
      </c>
      <c r="K58" s="12"/>
      <c r="L58" s="91"/>
      <c r="M58" s="13"/>
    </row>
    <row r="59" spans="1:13" s="44" customFormat="1" ht="18" customHeight="1" x14ac:dyDescent="0.25">
      <c r="A59" s="15"/>
      <c r="B59" s="139" t="s">
        <v>61</v>
      </c>
      <c r="C59" s="139"/>
      <c r="D59" s="139"/>
      <c r="E59" s="140"/>
      <c r="F59" s="140"/>
      <c r="G59" s="140"/>
      <c r="H59" s="140"/>
      <c r="I59" s="140"/>
      <c r="J59" s="93">
        <f t="shared" si="3"/>
        <v>3222.9999999999995</v>
      </c>
      <c r="K59" s="12"/>
      <c r="L59" s="91">
        <v>32.229999999999997</v>
      </c>
      <c r="M59" s="13"/>
    </row>
    <row r="60" spans="1:13" s="44" customFormat="1" ht="7.5" customHeight="1" x14ac:dyDescent="0.25">
      <c r="A60" s="15"/>
      <c r="B60" s="136"/>
      <c r="C60" s="136"/>
      <c r="D60" s="136"/>
      <c r="E60" s="136"/>
      <c r="F60" s="25"/>
      <c r="G60" s="136"/>
      <c r="H60" s="136"/>
      <c r="I60" s="136"/>
      <c r="J60" s="58"/>
      <c r="K60" s="12"/>
      <c r="L60" s="62"/>
      <c r="M60" s="13"/>
    </row>
    <row r="61" spans="1:13" s="44" customFormat="1" x14ac:dyDescent="0.25">
      <c r="A61" s="15"/>
      <c r="B61" s="16" t="s">
        <v>14</v>
      </c>
      <c r="C61" s="136"/>
      <c r="D61" s="136"/>
      <c r="E61" s="136"/>
      <c r="F61" s="25"/>
      <c r="G61" s="136"/>
      <c r="H61" s="136"/>
      <c r="I61" s="136"/>
      <c r="J61" s="73">
        <f t="shared" ref="J61:J67" si="4">L61*$L$1</f>
        <v>5315</v>
      </c>
      <c r="K61" s="43"/>
      <c r="L61" s="63">
        <f>SUM(L52:L59)</f>
        <v>53.15</v>
      </c>
      <c r="M61" s="13"/>
    </row>
    <row r="62" spans="1:13" s="44" customFormat="1" x14ac:dyDescent="0.25">
      <c r="A62" s="15"/>
      <c r="B62" s="16" t="s">
        <v>13</v>
      </c>
      <c r="C62" s="136"/>
      <c r="D62" s="136"/>
      <c r="E62" s="136"/>
      <c r="F62" s="25"/>
      <c r="G62" s="136"/>
      <c r="H62" s="136"/>
      <c r="I62" s="136"/>
      <c r="J62" s="73"/>
      <c r="K62" s="43"/>
      <c r="L62" s="64"/>
      <c r="M62" s="13"/>
    </row>
    <row r="63" spans="1:13" s="44" customFormat="1" x14ac:dyDescent="0.25">
      <c r="A63" s="15"/>
      <c r="B63" s="136"/>
      <c r="C63" s="136"/>
      <c r="D63" s="136"/>
      <c r="E63" s="136"/>
      <c r="F63" s="25"/>
      <c r="G63" s="136"/>
      <c r="H63" s="136"/>
      <c r="I63" s="136"/>
      <c r="J63" s="58"/>
      <c r="K63" s="12"/>
      <c r="L63" s="62"/>
      <c r="M63" s="13"/>
    </row>
    <row r="64" spans="1:13" s="44" customFormat="1" x14ac:dyDescent="0.25">
      <c r="A64" s="15"/>
      <c r="B64" s="16" t="s">
        <v>12</v>
      </c>
      <c r="C64" s="136"/>
      <c r="D64" s="136"/>
      <c r="E64" s="136"/>
      <c r="F64" s="25"/>
      <c r="G64" s="136"/>
      <c r="H64" s="136"/>
      <c r="I64" s="136"/>
      <c r="J64" s="73">
        <f t="shared" si="4"/>
        <v>28764.999999999996</v>
      </c>
      <c r="K64" s="43"/>
      <c r="L64" s="63">
        <f>L47+L61</f>
        <v>287.64999999999998</v>
      </c>
      <c r="M64" s="13"/>
    </row>
    <row r="65" spans="1:26" s="44" customFormat="1" x14ac:dyDescent="0.25">
      <c r="A65" s="15"/>
      <c r="B65" s="16" t="s">
        <v>11</v>
      </c>
      <c r="C65" s="136"/>
      <c r="D65" s="136"/>
      <c r="E65" s="136"/>
      <c r="F65" s="25"/>
      <c r="G65" s="136"/>
      <c r="H65" s="136"/>
      <c r="I65" s="136"/>
      <c r="J65" s="73"/>
      <c r="K65" s="43"/>
      <c r="L65" s="64"/>
      <c r="M65" s="13"/>
    </row>
    <row r="66" spans="1:26" s="44" customFormat="1" x14ac:dyDescent="0.25">
      <c r="A66" s="15"/>
      <c r="B66" s="136"/>
      <c r="C66" s="136"/>
      <c r="D66" s="136"/>
      <c r="E66" s="136"/>
      <c r="F66" s="25"/>
      <c r="G66" s="136"/>
      <c r="H66" s="136"/>
      <c r="I66" s="136"/>
      <c r="J66" s="72"/>
      <c r="K66" s="12"/>
      <c r="L66" s="62"/>
      <c r="M66" s="13"/>
    </row>
    <row r="67" spans="1:26" s="44" customFormat="1" ht="18.75" thickBot="1" x14ac:dyDescent="0.3">
      <c r="A67" s="15"/>
      <c r="B67" s="16" t="s">
        <v>10</v>
      </c>
      <c r="C67" s="16"/>
      <c r="D67" s="16"/>
      <c r="E67" s="16"/>
      <c r="F67" s="36"/>
      <c r="G67" s="16"/>
      <c r="H67" s="16"/>
      <c r="I67" s="16"/>
      <c r="J67" s="74">
        <f t="shared" si="4"/>
        <v>-28764.999999999996</v>
      </c>
      <c r="K67" s="43"/>
      <c r="L67" s="65">
        <f>L10-L64</f>
        <v>-287.64999999999998</v>
      </c>
      <c r="M67" s="13"/>
    </row>
    <row r="68" spans="1:26" s="44" customFormat="1" ht="18.75" thickTop="1" x14ac:dyDescent="0.25">
      <c r="A68" s="15"/>
      <c r="B68" s="136"/>
      <c r="C68" s="136"/>
      <c r="D68" s="136"/>
      <c r="E68" s="136"/>
      <c r="F68" s="25"/>
      <c r="G68" s="136"/>
      <c r="H68" s="136"/>
      <c r="I68" s="136"/>
      <c r="J68" s="58"/>
      <c r="K68" s="12"/>
      <c r="L68" s="58"/>
      <c r="M68" s="13"/>
    </row>
    <row r="69" spans="1:26" x14ac:dyDescent="0.25">
      <c r="A69" s="15"/>
      <c r="B69" s="136" t="s">
        <v>9</v>
      </c>
      <c r="C69" s="136"/>
      <c r="D69" s="136"/>
      <c r="E69" s="136"/>
      <c r="F69" s="25"/>
      <c r="G69" s="136"/>
      <c r="H69" s="136"/>
      <c r="I69" s="136"/>
      <c r="J69" s="67"/>
      <c r="K69" s="136"/>
      <c r="L69" s="67"/>
      <c r="M69" s="23"/>
    </row>
    <row r="70" spans="1:26" s="3" customFormat="1" x14ac:dyDescent="0.25">
      <c r="A70" s="29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28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s="3" customFormat="1" x14ac:dyDescent="0.25">
      <c r="A71" s="29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28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s="3" customFormat="1" x14ac:dyDescent="0.25">
      <c r="A72" s="29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28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s="3" customFormat="1" x14ac:dyDescent="0.25">
      <c r="A73" s="29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28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s="3" customFormat="1" x14ac:dyDescent="0.25">
      <c r="A74" s="29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28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x14ac:dyDescent="0.25">
      <c r="A75" s="15"/>
      <c r="B75" s="136"/>
      <c r="C75" s="136"/>
      <c r="D75" s="136"/>
      <c r="E75" s="136"/>
      <c r="F75" s="25"/>
      <c r="G75" s="136"/>
      <c r="H75" s="136"/>
      <c r="I75" s="136"/>
      <c r="J75" s="67"/>
      <c r="K75" s="136"/>
      <c r="L75" s="67"/>
      <c r="M75" s="23"/>
    </row>
    <row r="76" spans="1:26" x14ac:dyDescent="0.25">
      <c r="A76" s="15"/>
      <c r="B76" s="21" t="s">
        <v>8</v>
      </c>
      <c r="C76" s="136"/>
      <c r="D76" s="22" t="s">
        <v>7</v>
      </c>
      <c r="E76" s="136"/>
      <c r="F76" s="25" t="s">
        <v>6</v>
      </c>
      <c r="G76" s="136"/>
      <c r="H76" s="22" t="s">
        <v>5</v>
      </c>
      <c r="I76" s="136"/>
      <c r="J76" s="67"/>
      <c r="K76" s="136"/>
      <c r="L76" s="67"/>
      <c r="M76" s="23"/>
    </row>
    <row r="77" spans="1:26" s="44" customFormat="1" x14ac:dyDescent="0.25">
      <c r="A77" s="15"/>
      <c r="B77" s="136"/>
      <c r="C77" s="136"/>
      <c r="D77" s="9">
        <v>0.1</v>
      </c>
      <c r="E77" s="136"/>
      <c r="F77" s="25"/>
      <c r="G77" s="136"/>
      <c r="H77" s="9">
        <v>0.1</v>
      </c>
      <c r="I77" s="136"/>
      <c r="J77" s="67"/>
      <c r="K77" s="136"/>
      <c r="L77" s="67"/>
      <c r="M77" s="23"/>
    </row>
    <row r="78" spans="1:26" s="44" customFormat="1" x14ac:dyDescent="0.25">
      <c r="A78" s="15"/>
      <c r="B78" s="136"/>
      <c r="C78" s="136"/>
      <c r="D78" s="52"/>
      <c r="E78" s="16"/>
      <c r="F78" s="35" t="s">
        <v>3</v>
      </c>
      <c r="G78" s="16"/>
      <c r="H78" s="52"/>
      <c r="I78" s="136"/>
      <c r="J78" s="67"/>
      <c r="K78" s="136"/>
      <c r="L78" s="67"/>
      <c r="M78" s="23"/>
    </row>
    <row r="79" spans="1:26" s="44" customFormat="1" x14ac:dyDescent="0.25">
      <c r="A79" s="15"/>
      <c r="B79" s="24" t="s">
        <v>4</v>
      </c>
      <c r="C79" s="136"/>
      <c r="D79" s="52">
        <f>F79*(1-D77)</f>
        <v>0</v>
      </c>
      <c r="E79" s="16"/>
      <c r="F79" s="36">
        <f>D7</f>
        <v>0</v>
      </c>
      <c r="G79" s="16"/>
      <c r="H79" s="35">
        <f>F79*(1+H77)</f>
        <v>0</v>
      </c>
      <c r="I79" s="136"/>
      <c r="J79" s="67"/>
      <c r="K79" s="136"/>
      <c r="L79" s="67"/>
      <c r="M79" s="23"/>
    </row>
    <row r="80" spans="1:26" s="44" customFormat="1" ht="4.5" customHeight="1" x14ac:dyDescent="0.25">
      <c r="A80" s="15"/>
      <c r="B80" s="136"/>
      <c r="C80" s="136"/>
      <c r="D80" s="136"/>
      <c r="E80" s="136"/>
      <c r="F80" s="25"/>
      <c r="G80" s="136"/>
      <c r="H80" s="136"/>
      <c r="I80" s="136"/>
      <c r="J80" s="67"/>
      <c r="K80" s="136"/>
      <c r="L80" s="67"/>
      <c r="M80" s="23"/>
    </row>
    <row r="81" spans="1:13" s="44" customFormat="1" x14ac:dyDescent="0.25">
      <c r="A81" s="15"/>
      <c r="B81" s="136" t="s">
        <v>2</v>
      </c>
      <c r="C81" s="136"/>
      <c r="D81" s="26" t="e">
        <f>$L$47/D79</f>
        <v>#DIV/0!</v>
      </c>
      <c r="E81" s="136"/>
      <c r="F81" s="26" t="e">
        <f>$L$47/F79</f>
        <v>#DIV/0!</v>
      </c>
      <c r="G81" s="136"/>
      <c r="H81" s="26" t="e">
        <f>$L$47/H79</f>
        <v>#DIV/0!</v>
      </c>
      <c r="I81" s="136"/>
      <c r="J81" s="67"/>
      <c r="K81" s="136"/>
      <c r="L81" s="67"/>
      <c r="M81" s="23"/>
    </row>
    <row r="82" spans="1:13" s="44" customFormat="1" ht="4.5" customHeight="1" x14ac:dyDescent="0.25">
      <c r="A82" s="15"/>
      <c r="B82" s="136"/>
      <c r="C82" s="136"/>
      <c r="D82" s="136"/>
      <c r="E82" s="136"/>
      <c r="F82" s="25"/>
      <c r="G82" s="136"/>
      <c r="H82" s="136"/>
      <c r="I82" s="136"/>
      <c r="J82" s="67"/>
      <c r="K82" s="136"/>
      <c r="L82" s="67"/>
      <c r="M82" s="23"/>
    </row>
    <row r="83" spans="1:13" s="44" customFormat="1" x14ac:dyDescent="0.25">
      <c r="A83" s="15"/>
      <c r="B83" s="136" t="s">
        <v>1</v>
      </c>
      <c r="C83" s="136"/>
      <c r="D83" s="26" t="e">
        <f>$L$61/D79</f>
        <v>#DIV/0!</v>
      </c>
      <c r="E83" s="136"/>
      <c r="F83" s="26" t="e">
        <f>$L$61/F79</f>
        <v>#DIV/0!</v>
      </c>
      <c r="G83" s="136"/>
      <c r="H83" s="26" t="e">
        <f>$L$61/H79</f>
        <v>#DIV/0!</v>
      </c>
      <c r="I83" s="136"/>
      <c r="J83" s="67"/>
      <c r="K83" s="136"/>
      <c r="L83" s="67"/>
      <c r="M83" s="23"/>
    </row>
    <row r="84" spans="1:13" s="44" customFormat="1" ht="3.75" customHeight="1" x14ac:dyDescent="0.25">
      <c r="A84" s="15"/>
      <c r="B84" s="136"/>
      <c r="C84" s="136"/>
      <c r="D84" s="136"/>
      <c r="E84" s="136"/>
      <c r="F84" s="25"/>
      <c r="G84" s="136"/>
      <c r="H84" s="136"/>
      <c r="I84" s="136"/>
      <c r="J84" s="67"/>
      <c r="K84" s="136"/>
      <c r="L84" s="67"/>
      <c r="M84" s="23"/>
    </row>
    <row r="85" spans="1:13" s="44" customFormat="1" x14ac:dyDescent="0.25">
      <c r="A85" s="15"/>
      <c r="B85" s="136" t="s">
        <v>0</v>
      </c>
      <c r="C85" s="136"/>
      <c r="D85" s="26" t="e">
        <f>$L$64/D79</f>
        <v>#DIV/0!</v>
      </c>
      <c r="E85" s="136"/>
      <c r="F85" s="26" t="e">
        <f>$L$64/F79</f>
        <v>#DIV/0!</v>
      </c>
      <c r="G85" s="136"/>
      <c r="H85" s="26" t="e">
        <f>$L$64/H79</f>
        <v>#DIV/0!</v>
      </c>
      <c r="I85" s="136"/>
      <c r="J85" s="67"/>
      <c r="K85" s="136"/>
      <c r="L85" s="67"/>
      <c r="M85" s="23"/>
    </row>
    <row r="86" spans="1:13" s="44" customFormat="1" ht="5.25" customHeight="1" x14ac:dyDescent="0.25">
      <c r="A86" s="15"/>
      <c r="B86" s="136"/>
      <c r="C86" s="136"/>
      <c r="D86" s="136"/>
      <c r="E86" s="136"/>
      <c r="F86" s="25"/>
      <c r="G86" s="136"/>
      <c r="H86" s="136"/>
      <c r="I86" s="136"/>
      <c r="J86" s="67"/>
      <c r="K86" s="136"/>
      <c r="L86" s="67"/>
      <c r="M86" s="23"/>
    </row>
    <row r="87" spans="1:13" s="44" customFormat="1" x14ac:dyDescent="0.25">
      <c r="A87" s="15"/>
      <c r="B87" s="136"/>
      <c r="C87" s="136"/>
      <c r="D87" s="136"/>
      <c r="E87" s="136"/>
      <c r="F87" s="25"/>
      <c r="G87" s="136"/>
      <c r="H87" s="136"/>
      <c r="I87" s="136"/>
      <c r="J87" s="67"/>
      <c r="K87" s="136"/>
      <c r="L87" s="67"/>
      <c r="M87" s="23"/>
    </row>
    <row r="88" spans="1:13" s="44" customFormat="1" x14ac:dyDescent="0.25">
      <c r="A88" s="15"/>
      <c r="B88" s="136"/>
      <c r="C88" s="136"/>
      <c r="D88" s="16"/>
      <c r="E88" s="16"/>
      <c r="F88" s="36" t="s">
        <v>4</v>
      </c>
      <c r="G88" s="16"/>
      <c r="H88" s="16"/>
      <c r="I88" s="136"/>
      <c r="J88" s="67"/>
      <c r="K88" s="136"/>
      <c r="L88" s="67"/>
      <c r="M88" s="23"/>
    </row>
    <row r="89" spans="1:13" s="44" customFormat="1" x14ac:dyDescent="0.25">
      <c r="A89" s="15"/>
      <c r="B89" s="24" t="s">
        <v>3</v>
      </c>
      <c r="C89" s="136"/>
      <c r="D89" s="20">
        <f>F89*(1-D77)</f>
        <v>117</v>
      </c>
      <c r="E89" s="16"/>
      <c r="F89" s="53">
        <f>H7</f>
        <v>130</v>
      </c>
      <c r="G89" s="16"/>
      <c r="H89" s="20">
        <f>F89*(1+H77)</f>
        <v>143</v>
      </c>
      <c r="I89" s="136"/>
      <c r="J89" s="67"/>
      <c r="K89" s="136"/>
      <c r="L89" s="67"/>
      <c r="M89" s="23"/>
    </row>
    <row r="90" spans="1:13" s="44" customFormat="1" ht="4.5" customHeight="1" x14ac:dyDescent="0.25">
      <c r="A90" s="15"/>
      <c r="B90" s="136"/>
      <c r="C90" s="136"/>
      <c r="D90" s="136"/>
      <c r="E90" s="136"/>
      <c r="F90" s="25"/>
      <c r="G90" s="136"/>
      <c r="H90" s="136"/>
      <c r="I90" s="136"/>
      <c r="J90" s="67"/>
      <c r="K90" s="136"/>
      <c r="L90" s="67"/>
      <c r="M90" s="23"/>
    </row>
    <row r="91" spans="1:13" s="44" customFormat="1" x14ac:dyDescent="0.25">
      <c r="A91" s="15"/>
      <c r="B91" s="136" t="s">
        <v>2</v>
      </c>
      <c r="C91" s="136"/>
      <c r="D91" s="27">
        <f>$L$47/D89</f>
        <v>2.0042735042735043</v>
      </c>
      <c r="E91" s="136"/>
      <c r="F91" s="27">
        <f>$L$47/F89</f>
        <v>1.8038461538461539</v>
      </c>
      <c r="G91" s="136"/>
      <c r="H91" s="27">
        <f>$L$47/H89</f>
        <v>1.6398601398601398</v>
      </c>
      <c r="I91" s="136"/>
      <c r="J91" s="67"/>
      <c r="K91" s="136"/>
      <c r="L91" s="67"/>
      <c r="M91" s="23"/>
    </row>
    <row r="92" spans="1:13" s="44" customFormat="1" ht="3" customHeight="1" x14ac:dyDescent="0.25">
      <c r="A92" s="15"/>
      <c r="B92" s="136"/>
      <c r="C92" s="136"/>
      <c r="D92" s="136"/>
      <c r="E92" s="136"/>
      <c r="F92" s="25"/>
      <c r="G92" s="136"/>
      <c r="H92" s="136"/>
      <c r="I92" s="136"/>
      <c r="J92" s="67"/>
      <c r="K92" s="136"/>
      <c r="L92" s="67"/>
      <c r="M92" s="23"/>
    </row>
    <row r="93" spans="1:13" s="44" customFormat="1" x14ac:dyDescent="0.25">
      <c r="A93" s="15"/>
      <c r="B93" s="136" t="s">
        <v>1</v>
      </c>
      <c r="C93" s="136"/>
      <c r="D93" s="27">
        <f>$L$61/D89</f>
        <v>0.45427350427350427</v>
      </c>
      <c r="E93" s="136"/>
      <c r="F93" s="27">
        <f>$L$61/F89</f>
        <v>0.40884615384615386</v>
      </c>
      <c r="G93" s="136"/>
      <c r="H93" s="27">
        <f>$L$61/H89</f>
        <v>0.37167832167832165</v>
      </c>
      <c r="I93" s="136"/>
      <c r="J93" s="67"/>
      <c r="K93" s="136"/>
      <c r="L93" s="67"/>
      <c r="M93" s="23"/>
    </row>
    <row r="94" spans="1:13" s="44" customFormat="1" ht="3.75" customHeight="1" x14ac:dyDescent="0.25">
      <c r="A94" s="15"/>
      <c r="B94" s="136"/>
      <c r="C94" s="136"/>
      <c r="D94" s="136"/>
      <c r="E94" s="136"/>
      <c r="F94" s="25"/>
      <c r="G94" s="136"/>
      <c r="H94" s="136"/>
      <c r="I94" s="136"/>
      <c r="J94" s="67"/>
      <c r="K94" s="136"/>
      <c r="L94" s="67"/>
      <c r="M94" s="23"/>
    </row>
    <row r="95" spans="1:13" s="44" customFormat="1" x14ac:dyDescent="0.25">
      <c r="A95" s="15"/>
      <c r="B95" s="136" t="s">
        <v>0</v>
      </c>
      <c r="C95" s="136"/>
      <c r="D95" s="27">
        <f>$L$64/D89</f>
        <v>2.4585470085470083</v>
      </c>
      <c r="E95" s="136"/>
      <c r="F95" s="27">
        <f>$L$64/F89</f>
        <v>2.2126923076923077</v>
      </c>
      <c r="G95" s="136"/>
      <c r="H95" s="27">
        <f>$L$64/H89</f>
        <v>2.0115384615384615</v>
      </c>
      <c r="I95" s="136"/>
      <c r="J95" s="67"/>
      <c r="K95" s="136"/>
      <c r="L95" s="67"/>
      <c r="M95" s="23"/>
    </row>
    <row r="96" spans="1:13" s="44" customFormat="1" ht="5.25" customHeight="1" thickBot="1" x14ac:dyDescent="0.3">
      <c r="A96" s="19"/>
      <c r="B96" s="14"/>
      <c r="C96" s="14"/>
      <c r="D96" s="14"/>
      <c r="E96" s="14"/>
      <c r="F96" s="47"/>
      <c r="G96" s="14"/>
      <c r="H96" s="14"/>
      <c r="I96" s="14"/>
      <c r="J96" s="68"/>
      <c r="K96" s="14"/>
      <c r="L96" s="68"/>
      <c r="M96" s="48"/>
    </row>
    <row r="97" spans="6:12" s="44" customFormat="1" x14ac:dyDescent="0.25">
      <c r="F97" s="46"/>
      <c r="J97" s="69"/>
      <c r="L97" s="69"/>
    </row>
    <row r="98" spans="6:12" s="44" customFormat="1" x14ac:dyDescent="0.25">
      <c r="F98" s="46"/>
      <c r="J98" s="69"/>
      <c r="L98" s="69"/>
    </row>
    <row r="99" spans="6:12" s="44" customFormat="1" x14ac:dyDescent="0.25">
      <c r="F99" s="46"/>
      <c r="J99" s="69"/>
      <c r="L99" s="69"/>
    </row>
    <row r="100" spans="6:12" s="44" customFormat="1" x14ac:dyDescent="0.25">
      <c r="F100" s="46"/>
      <c r="J100" s="69"/>
      <c r="L100" s="69"/>
    </row>
    <row r="101" spans="6:12" s="44" customFormat="1" x14ac:dyDescent="0.25">
      <c r="F101" s="46"/>
      <c r="J101" s="69"/>
      <c r="L101" s="69"/>
    </row>
    <row r="102" spans="6:12" s="44" customFormat="1" x14ac:dyDescent="0.25">
      <c r="F102" s="46"/>
      <c r="J102" s="69"/>
      <c r="L102" s="69"/>
    </row>
    <row r="103" spans="6:12" s="44" customFormat="1" x14ac:dyDescent="0.25">
      <c r="F103" s="46"/>
      <c r="J103" s="69"/>
      <c r="L103" s="69"/>
    </row>
    <row r="104" spans="6:12" s="44" customFormat="1" x14ac:dyDescent="0.25">
      <c r="F104" s="46"/>
      <c r="J104" s="69"/>
      <c r="L104" s="69"/>
    </row>
    <row r="105" spans="6:12" s="44" customFormat="1" x14ac:dyDescent="0.25">
      <c r="F105" s="46"/>
      <c r="J105" s="69"/>
      <c r="L105" s="69"/>
    </row>
    <row r="106" spans="6:12" s="44" customFormat="1" x14ac:dyDescent="0.25">
      <c r="F106" s="46"/>
      <c r="J106" s="69"/>
      <c r="L106" s="69"/>
    </row>
    <row r="107" spans="6:12" s="44" customFormat="1" x14ac:dyDescent="0.25">
      <c r="F107" s="46"/>
      <c r="J107" s="69"/>
      <c r="L107" s="69"/>
    </row>
    <row r="108" spans="6:12" s="44" customFormat="1" x14ac:dyDescent="0.25">
      <c r="F108" s="46"/>
      <c r="J108" s="69"/>
      <c r="L108" s="69"/>
    </row>
    <row r="109" spans="6:12" s="44" customFormat="1" x14ac:dyDescent="0.25">
      <c r="F109" s="46"/>
      <c r="J109" s="69"/>
      <c r="L109" s="69"/>
    </row>
    <row r="110" spans="6:12" s="44" customFormat="1" x14ac:dyDescent="0.25">
      <c r="F110" s="46"/>
      <c r="J110" s="69"/>
      <c r="L110" s="69"/>
    </row>
    <row r="111" spans="6:12" s="44" customFormat="1" x14ac:dyDescent="0.25">
      <c r="F111" s="46"/>
      <c r="J111" s="69"/>
      <c r="L111" s="69"/>
    </row>
    <row r="112" spans="6:12" s="44" customFormat="1" x14ac:dyDescent="0.25">
      <c r="F112" s="46"/>
      <c r="J112" s="69"/>
      <c r="L112" s="69"/>
    </row>
    <row r="113" spans="6:12" s="44" customFormat="1" x14ac:dyDescent="0.25">
      <c r="F113" s="46"/>
      <c r="J113" s="69"/>
      <c r="L113" s="69"/>
    </row>
    <row r="114" spans="6:12" s="44" customFormat="1" x14ac:dyDescent="0.25">
      <c r="F114" s="46"/>
      <c r="J114" s="69"/>
      <c r="L114" s="69"/>
    </row>
    <row r="115" spans="6:12" s="44" customFormat="1" x14ac:dyDescent="0.25">
      <c r="F115" s="46"/>
      <c r="J115" s="69"/>
      <c r="L115" s="69"/>
    </row>
    <row r="116" spans="6:12" s="44" customFormat="1" x14ac:dyDescent="0.25">
      <c r="F116" s="46"/>
      <c r="J116" s="69"/>
      <c r="L116" s="69"/>
    </row>
    <row r="117" spans="6:12" s="44" customFormat="1" x14ac:dyDescent="0.25">
      <c r="F117" s="46"/>
      <c r="J117" s="69"/>
      <c r="L117" s="69"/>
    </row>
    <row r="118" spans="6:12" s="44" customFormat="1" x14ac:dyDescent="0.25">
      <c r="F118" s="46"/>
      <c r="J118" s="69"/>
      <c r="L118" s="69"/>
    </row>
    <row r="119" spans="6:12" s="44" customFormat="1" x14ac:dyDescent="0.25">
      <c r="F119" s="46"/>
      <c r="J119" s="69"/>
      <c r="L119" s="69"/>
    </row>
    <row r="120" spans="6:12" s="44" customFormat="1" x14ac:dyDescent="0.25">
      <c r="F120" s="46"/>
      <c r="J120" s="69"/>
      <c r="L120" s="69"/>
    </row>
    <row r="121" spans="6:12" s="44" customFormat="1" x14ac:dyDescent="0.25">
      <c r="F121" s="46"/>
      <c r="J121" s="69"/>
      <c r="L121" s="69"/>
    </row>
    <row r="122" spans="6:12" s="44" customFormat="1" x14ac:dyDescent="0.25">
      <c r="F122" s="46"/>
      <c r="J122" s="69"/>
      <c r="L122" s="69"/>
    </row>
    <row r="123" spans="6:12" s="44" customFormat="1" x14ac:dyDescent="0.25">
      <c r="F123" s="46"/>
      <c r="J123" s="69"/>
      <c r="L123" s="69"/>
    </row>
    <row r="124" spans="6:12" s="44" customFormat="1" x14ac:dyDescent="0.25">
      <c r="F124" s="46"/>
      <c r="J124" s="69"/>
      <c r="L124" s="69"/>
    </row>
    <row r="125" spans="6:12" s="44" customFormat="1" x14ac:dyDescent="0.25">
      <c r="F125" s="46"/>
      <c r="J125" s="69"/>
      <c r="L125" s="69"/>
    </row>
    <row r="126" spans="6:12" s="44" customFormat="1" x14ac:dyDescent="0.25">
      <c r="F126" s="46"/>
      <c r="J126" s="69"/>
      <c r="L126" s="69"/>
    </row>
    <row r="127" spans="6:12" s="44" customFormat="1" x14ac:dyDescent="0.25">
      <c r="F127" s="46"/>
      <c r="J127" s="69"/>
      <c r="L127" s="69"/>
    </row>
    <row r="128" spans="6:12" s="44" customFormat="1" x14ac:dyDescent="0.25">
      <c r="F128" s="46"/>
      <c r="J128" s="69"/>
      <c r="L128" s="69"/>
    </row>
    <row r="129" spans="6:12" s="44" customFormat="1" x14ac:dyDescent="0.25">
      <c r="F129" s="46"/>
      <c r="J129" s="69"/>
      <c r="L129" s="69"/>
    </row>
    <row r="130" spans="6:12" s="44" customFormat="1" x14ac:dyDescent="0.25">
      <c r="F130" s="46"/>
      <c r="J130" s="69"/>
      <c r="L130" s="69"/>
    </row>
    <row r="131" spans="6:12" s="44" customFormat="1" x14ac:dyDescent="0.25">
      <c r="F131" s="46"/>
      <c r="J131" s="69"/>
      <c r="L131" s="69"/>
    </row>
    <row r="132" spans="6:12" s="44" customFormat="1" x14ac:dyDescent="0.25">
      <c r="F132" s="46"/>
      <c r="J132" s="69"/>
      <c r="L132" s="69"/>
    </row>
    <row r="133" spans="6:12" s="44" customFormat="1" x14ac:dyDescent="0.25">
      <c r="F133" s="46"/>
      <c r="J133" s="69"/>
      <c r="L133" s="69"/>
    </row>
    <row r="134" spans="6:12" s="44" customFormat="1" x14ac:dyDescent="0.25">
      <c r="F134" s="46"/>
      <c r="J134" s="69"/>
      <c r="L134" s="69"/>
    </row>
    <row r="135" spans="6:12" s="44" customFormat="1" x14ac:dyDescent="0.25">
      <c r="F135" s="46"/>
      <c r="J135" s="69"/>
      <c r="L135" s="69"/>
    </row>
    <row r="136" spans="6:12" s="44" customFormat="1" x14ac:dyDescent="0.25">
      <c r="F136" s="46"/>
      <c r="J136" s="69"/>
      <c r="L136" s="69"/>
    </row>
    <row r="137" spans="6:12" s="44" customFormat="1" x14ac:dyDescent="0.25">
      <c r="F137" s="46"/>
      <c r="J137" s="69"/>
      <c r="L137" s="69"/>
    </row>
    <row r="138" spans="6:12" s="44" customFormat="1" x14ac:dyDescent="0.25">
      <c r="F138" s="46"/>
      <c r="J138" s="69"/>
      <c r="L138" s="69"/>
    </row>
    <row r="139" spans="6:12" s="44" customFormat="1" x14ac:dyDescent="0.25">
      <c r="F139" s="46"/>
      <c r="J139" s="69"/>
      <c r="L139" s="69"/>
    </row>
    <row r="140" spans="6:12" s="44" customFormat="1" x14ac:dyDescent="0.25">
      <c r="F140" s="46"/>
      <c r="J140" s="69"/>
      <c r="L140" s="69"/>
    </row>
    <row r="141" spans="6:12" s="44" customFormat="1" x14ac:dyDescent="0.25">
      <c r="F141" s="46"/>
      <c r="J141" s="69"/>
      <c r="L141" s="69"/>
    </row>
    <row r="142" spans="6:12" s="44" customFormat="1" x14ac:dyDescent="0.25">
      <c r="F142" s="46"/>
      <c r="J142" s="69"/>
      <c r="L142" s="69"/>
    </row>
    <row r="143" spans="6:12" s="44" customFormat="1" x14ac:dyDescent="0.25">
      <c r="F143" s="46"/>
      <c r="J143" s="69"/>
      <c r="L143" s="69"/>
    </row>
    <row r="144" spans="6:12" s="44" customFormat="1" x14ac:dyDescent="0.25">
      <c r="F144" s="46"/>
      <c r="J144" s="69"/>
      <c r="L144" s="69"/>
    </row>
    <row r="145" spans="6:12" s="44" customFormat="1" x14ac:dyDescent="0.25">
      <c r="F145" s="46"/>
      <c r="J145" s="69"/>
      <c r="L145" s="69"/>
    </row>
    <row r="146" spans="6:12" s="44" customFormat="1" x14ac:dyDescent="0.25">
      <c r="F146" s="46"/>
      <c r="J146" s="69"/>
      <c r="L146" s="69"/>
    </row>
    <row r="147" spans="6:12" s="44" customFormat="1" x14ac:dyDescent="0.25">
      <c r="F147" s="46"/>
      <c r="J147" s="69"/>
      <c r="L147" s="69"/>
    </row>
    <row r="148" spans="6:12" s="44" customFormat="1" x14ac:dyDescent="0.25">
      <c r="F148" s="46"/>
      <c r="J148" s="69"/>
      <c r="L148" s="69"/>
    </row>
    <row r="149" spans="6:12" s="44" customFormat="1" x14ac:dyDescent="0.25">
      <c r="F149" s="46"/>
      <c r="J149" s="69"/>
      <c r="L149" s="69"/>
    </row>
    <row r="150" spans="6:12" s="44" customFormat="1" x14ac:dyDescent="0.25">
      <c r="F150" s="46"/>
      <c r="J150" s="69"/>
      <c r="L150" s="69"/>
    </row>
    <row r="151" spans="6:12" s="44" customFormat="1" x14ac:dyDescent="0.25">
      <c r="F151" s="46"/>
      <c r="J151" s="69"/>
      <c r="L151" s="69"/>
    </row>
    <row r="152" spans="6:12" s="44" customFormat="1" x14ac:dyDescent="0.25">
      <c r="F152" s="46"/>
      <c r="J152" s="69"/>
      <c r="L152" s="69"/>
    </row>
    <row r="153" spans="6:12" s="44" customFormat="1" x14ac:dyDescent="0.25">
      <c r="F153" s="46"/>
      <c r="J153" s="69"/>
      <c r="L153" s="69"/>
    </row>
    <row r="154" spans="6:12" s="44" customFormat="1" x14ac:dyDescent="0.25">
      <c r="F154" s="46"/>
      <c r="J154" s="69"/>
      <c r="L154" s="69"/>
    </row>
    <row r="155" spans="6:12" s="44" customFormat="1" x14ac:dyDescent="0.25">
      <c r="F155" s="46"/>
      <c r="J155" s="69"/>
      <c r="L155" s="69"/>
    </row>
    <row r="156" spans="6:12" s="44" customFormat="1" x14ac:dyDescent="0.25">
      <c r="F156" s="46"/>
      <c r="J156" s="69"/>
      <c r="L156" s="69"/>
    </row>
    <row r="157" spans="6:12" s="44" customFormat="1" x14ac:dyDescent="0.25">
      <c r="F157" s="46"/>
      <c r="J157" s="69"/>
      <c r="L157" s="69"/>
    </row>
    <row r="158" spans="6:12" s="44" customFormat="1" x14ac:dyDescent="0.25">
      <c r="F158" s="46"/>
      <c r="J158" s="69"/>
      <c r="L158" s="69"/>
    </row>
    <row r="159" spans="6:12" s="44" customFormat="1" x14ac:dyDescent="0.25">
      <c r="F159" s="46"/>
      <c r="J159" s="69"/>
      <c r="L159" s="69"/>
    </row>
    <row r="160" spans="6:12" s="44" customFormat="1" x14ac:dyDescent="0.25">
      <c r="F160" s="46"/>
      <c r="J160" s="69"/>
      <c r="L160" s="69"/>
    </row>
    <row r="161" spans="6:12" s="44" customFormat="1" x14ac:dyDescent="0.25">
      <c r="F161" s="46"/>
      <c r="J161" s="69"/>
      <c r="L161" s="69"/>
    </row>
    <row r="162" spans="6:12" s="44" customFormat="1" x14ac:dyDescent="0.25">
      <c r="F162" s="46"/>
      <c r="J162" s="69"/>
      <c r="L162" s="69"/>
    </row>
    <row r="163" spans="6:12" s="44" customFormat="1" x14ac:dyDescent="0.25">
      <c r="F163" s="46"/>
      <c r="J163" s="69"/>
      <c r="L163" s="69"/>
    </row>
    <row r="164" spans="6:12" s="44" customFormat="1" x14ac:dyDescent="0.25">
      <c r="F164" s="46"/>
      <c r="J164" s="69"/>
      <c r="L164" s="69"/>
    </row>
    <row r="165" spans="6:12" s="44" customFormat="1" x14ac:dyDescent="0.25">
      <c r="F165" s="46"/>
      <c r="J165" s="69"/>
      <c r="L165" s="69"/>
    </row>
    <row r="166" spans="6:12" s="44" customFormat="1" x14ac:dyDescent="0.25">
      <c r="F166" s="46"/>
      <c r="J166" s="69"/>
      <c r="L166" s="69"/>
    </row>
    <row r="167" spans="6:12" s="44" customFormat="1" x14ac:dyDescent="0.25">
      <c r="F167" s="46"/>
      <c r="J167" s="69"/>
      <c r="L167" s="69"/>
    </row>
    <row r="168" spans="6:12" s="44" customFormat="1" x14ac:dyDescent="0.25">
      <c r="F168" s="46"/>
      <c r="J168" s="69"/>
      <c r="L168" s="69"/>
    </row>
    <row r="169" spans="6:12" s="44" customFormat="1" x14ac:dyDescent="0.25">
      <c r="F169" s="46"/>
      <c r="J169" s="69"/>
      <c r="L169" s="69"/>
    </row>
    <row r="170" spans="6:12" s="44" customFormat="1" x14ac:dyDescent="0.25">
      <c r="F170" s="46"/>
      <c r="J170" s="69"/>
      <c r="L170" s="69"/>
    </row>
    <row r="171" spans="6:12" s="44" customFormat="1" x14ac:dyDescent="0.25">
      <c r="F171" s="46"/>
      <c r="J171" s="69"/>
      <c r="L171" s="69"/>
    </row>
    <row r="172" spans="6:12" s="44" customFormat="1" x14ac:dyDescent="0.25">
      <c r="F172" s="46"/>
      <c r="J172" s="69"/>
      <c r="L172" s="69"/>
    </row>
    <row r="173" spans="6:12" s="44" customFormat="1" x14ac:dyDescent="0.25">
      <c r="F173" s="46"/>
      <c r="J173" s="69"/>
      <c r="L173" s="69"/>
    </row>
    <row r="174" spans="6:12" s="44" customFormat="1" x14ac:dyDescent="0.25">
      <c r="F174" s="46"/>
      <c r="J174" s="69"/>
      <c r="L174" s="69"/>
    </row>
    <row r="175" spans="6:12" s="44" customFormat="1" x14ac:dyDescent="0.25">
      <c r="F175" s="46"/>
      <c r="J175" s="69"/>
      <c r="L175" s="69"/>
    </row>
    <row r="176" spans="6:12" s="44" customFormat="1" x14ac:dyDescent="0.25">
      <c r="F176" s="46"/>
      <c r="J176" s="69"/>
      <c r="L176" s="69"/>
    </row>
    <row r="177" spans="6:12" s="44" customFormat="1" x14ac:dyDescent="0.25">
      <c r="F177" s="46"/>
      <c r="J177" s="69"/>
      <c r="L177" s="69"/>
    </row>
    <row r="178" spans="6:12" s="44" customFormat="1" x14ac:dyDescent="0.25">
      <c r="F178" s="46"/>
      <c r="J178" s="69"/>
      <c r="L178" s="69"/>
    </row>
    <row r="179" spans="6:12" s="44" customFormat="1" x14ac:dyDescent="0.25">
      <c r="F179" s="46"/>
      <c r="J179" s="69"/>
      <c r="L179" s="69"/>
    </row>
    <row r="180" spans="6:12" s="44" customFormat="1" x14ac:dyDescent="0.25">
      <c r="F180" s="46"/>
      <c r="J180" s="69"/>
      <c r="L180" s="69"/>
    </row>
  </sheetData>
  <sheetProtection selectLockedCells="1"/>
  <mergeCells count="20">
    <mergeCell ref="B55:D55"/>
    <mergeCell ref="E55:I55"/>
    <mergeCell ref="A1:H1"/>
    <mergeCell ref="B53:D53"/>
    <mergeCell ref="E53:I53"/>
    <mergeCell ref="B54:D54"/>
    <mergeCell ref="E54:I54"/>
    <mergeCell ref="B56:D56"/>
    <mergeCell ref="E56:I56"/>
    <mergeCell ref="B57:D57"/>
    <mergeCell ref="E57:I57"/>
    <mergeCell ref="B58:D58"/>
    <mergeCell ref="E58:I58"/>
    <mergeCell ref="B74:L74"/>
    <mergeCell ref="B59:D59"/>
    <mergeCell ref="E59:I59"/>
    <mergeCell ref="B70:L70"/>
    <mergeCell ref="B71:L71"/>
    <mergeCell ref="B72:L72"/>
    <mergeCell ref="B73:L73"/>
  </mergeCells>
  <pageMargins left="1.1499999999999999" right="0.75" top="0.75" bottom="0.75" header="0.5" footer="0.5"/>
  <pageSetup scale="60" orientation="portrait" r:id="rId1"/>
  <headerFooter alignWithMargins="0"/>
  <ignoredErrors>
    <ignoredError sqref="J53:J5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Blank</vt:lpstr>
      <vt:lpstr>SWWW</vt:lpstr>
      <vt:lpstr>SWSW</vt:lpstr>
      <vt:lpstr>HRSW</vt:lpstr>
      <vt:lpstr>MaltBarley</vt:lpstr>
      <vt:lpstr>FeedBarley</vt:lpstr>
      <vt:lpstr>Alfalfa</vt:lpstr>
      <vt:lpstr>AlfalaEstO</vt:lpstr>
      <vt:lpstr>AlfalaEstW</vt:lpstr>
      <vt:lpstr>Sugarbeet</vt:lpstr>
      <vt:lpstr>DryBeans</vt:lpstr>
      <vt:lpstr>FieldCorn</vt:lpstr>
      <vt:lpstr>CornSilage</vt:lpstr>
      <vt:lpstr>Potato2</vt:lpstr>
      <vt:lpstr>Potato3</vt:lpstr>
      <vt:lpstr>AlfalaEstO!Print_Area</vt:lpstr>
      <vt:lpstr>AlfalaEstW!Print_Area</vt:lpstr>
      <vt:lpstr>Alfalfa!Print_Area</vt:lpstr>
      <vt:lpstr>Blank!Print_Area</vt:lpstr>
      <vt:lpstr>CornSilage!Print_Area</vt:lpstr>
      <vt:lpstr>DryBeans!Print_Area</vt:lpstr>
      <vt:lpstr>FeedBarley!Print_Area</vt:lpstr>
      <vt:lpstr>FieldCorn!Print_Area</vt:lpstr>
      <vt:lpstr>HRSW!Print_Area</vt:lpstr>
      <vt:lpstr>MaltBarley!Print_Area</vt:lpstr>
      <vt:lpstr>Sugarbeet!Print_Area</vt:lpstr>
      <vt:lpstr>SWSW!Print_Area</vt:lpstr>
      <vt:lpstr>SWWW!Print_Area</vt:lpstr>
      <vt:lpstr>AlfalaEstO!Print_Titles</vt:lpstr>
      <vt:lpstr>AlfalaEstW!Print_Titles</vt:lpstr>
      <vt:lpstr>Alfalfa!Print_Titles</vt:lpstr>
      <vt:lpstr>Blank!Print_Titles</vt:lpstr>
      <vt:lpstr>CornSilage!Print_Titles</vt:lpstr>
      <vt:lpstr>DryBeans!Print_Titles</vt:lpstr>
      <vt:lpstr>FeedBarley!Print_Titles</vt:lpstr>
      <vt:lpstr>FieldCorn!Print_Titles</vt:lpstr>
      <vt:lpstr>HRSW!Print_Titles</vt:lpstr>
      <vt:lpstr>MaltBarley!Print_Titles</vt:lpstr>
      <vt:lpstr>Sugarbeet!Print_Titles</vt:lpstr>
      <vt:lpstr>SWSW!Print_Titles</vt:lpstr>
      <vt:lpstr>SWWW!Print_Titles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BEborn</cp:lastModifiedBy>
  <cp:lastPrinted>2017-05-10T21:54:44Z</cp:lastPrinted>
  <dcterms:created xsi:type="dcterms:W3CDTF">2015-08-20T20:25:14Z</dcterms:created>
  <dcterms:modified xsi:type="dcterms:W3CDTF">2018-04-12T17:23:23Z</dcterms:modified>
</cp:coreProperties>
</file>