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URO\OSP\+Cost Accounting\Cost compliance external  Forms\"/>
    </mc:Choice>
  </mc:AlternateContent>
  <bookViews>
    <workbookView xWindow="0" yWindow="0" windowWidth="27876" windowHeight="12696"/>
  </bookViews>
  <sheets>
    <sheet name="OH Adjustment 06 or 10" sheetId="1" r:id="rId1"/>
    <sheet name="PCT Calculator" sheetId="3" r:id="rId2"/>
    <sheet name="Cost Transfer Effect on Grant " sheetId="4" r:id="rId3"/>
    <sheet name="Expense Codes" sheetId="5" state="hidden" r:id="rId4"/>
    <sheet name="F&amp;A calc. " sheetId="7" r:id="rId5"/>
    <sheet name="F&amp;A calc.  (2)" sheetId="8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3" hidden="1">'Expense Codes'!$A$2:$D$12</definedName>
    <definedName name="AMT_TO_Move" localSheetId="3">'[1]Percentage '!#REF!</definedName>
    <definedName name="AMT_TO_Move" localSheetId="4">'[2]Percentage '!#REF!</definedName>
    <definedName name="AMT_TO_Move" localSheetId="5">'[2]Percentage '!#REF!</definedName>
    <definedName name="AMT_TO_Move">'[2]Percentage '!#REF!</definedName>
    <definedName name="Classification">[3]PCT!$D$2:$D$5</definedName>
    <definedName name="Classification2" localSheetId="3">'[2]Cost Transfer Effect on Grant '!$D$3:$D$6</definedName>
    <definedName name="Classification2" localSheetId="4">'Cost Transfer Effect on Grant '!$D$3:$D$6</definedName>
    <definedName name="Classification2" localSheetId="5">'Cost Transfer Effect on Grant '!$D$3:$D$6</definedName>
    <definedName name="Classification2">'Cost Transfer Effect on Grant '!$D$3:$D$6</definedName>
    <definedName name="CumulativeAMT" localSheetId="3">'[1]Percentage '!$B$4</definedName>
    <definedName name="CumulativeAMT">'[2]Percentage '!$B$4</definedName>
    <definedName name="DirectCost2" localSheetId="3">'[1]Percentage '!#REF!</definedName>
    <definedName name="DirectCost2" localSheetId="4">'[2]Percentage '!#REF!</definedName>
    <definedName name="DirectCost2" localSheetId="5">'[2]Percentage '!#REF!</definedName>
    <definedName name="DirectCost2">'[2]Percentage '!#REF!</definedName>
    <definedName name="DirectCost3" localSheetId="3">'[1]Percentage '!#REF!</definedName>
    <definedName name="DirectCost3" localSheetId="4">'[2]Percentage '!#REF!</definedName>
    <definedName name="DirectCost3" localSheetId="5">'[2]Percentage '!#REF!</definedName>
    <definedName name="DirectCost3">'[2]Percentage '!#REF!</definedName>
    <definedName name="DirectCosts" localSheetId="3">'[1]Percentage '!#REF!</definedName>
    <definedName name="DirectCosts" localSheetId="4">'[2]Percentage '!#REF!</definedName>
    <definedName name="DirectCosts" localSheetId="5">'[2]Percentage '!#REF!</definedName>
    <definedName name="DirectCosts">'[2]Percentage '!#REF!</definedName>
    <definedName name="DirectExp" localSheetId="4">'[1]Budget_Expense Calculator'!#REF!</definedName>
    <definedName name="DirectExp" localSheetId="5">'[1]Budget_Expense Calculator'!#REF!</definedName>
    <definedName name="DirectExp">'[1]Budget_Expense Calculator'!#REF!</definedName>
    <definedName name="DirectExp1" localSheetId="4">'[1]Budget_Expense Calculator'!#REF!</definedName>
    <definedName name="DirectExp1" localSheetId="5">'[1]Budget_Expense Calculator'!#REF!</definedName>
    <definedName name="DirectExp1">'[1]Budget_Expense Calculator'!#REF!</definedName>
    <definedName name="DirectExpNoSalar">'[1]Budget_Expense Calculator'!$H$25</definedName>
    <definedName name="Effect" localSheetId="3">'[1]Percentage '!#REF!</definedName>
    <definedName name="Effect" localSheetId="4">'[2]Percentage '!#REF!</definedName>
    <definedName name="Effect" localSheetId="5">'[2]Percentage '!#REF!</definedName>
    <definedName name="Effect">'[2]Percentage '!#REF!</definedName>
    <definedName name="Effect1" localSheetId="3">'[1]Percentage '!#REF!</definedName>
    <definedName name="Effect1" localSheetId="4">'[2]Percentage '!#REF!</definedName>
    <definedName name="Effect1" localSheetId="5">'[2]Percentage '!#REF!</definedName>
    <definedName name="Effect1">'[2]Percentage '!#REF!</definedName>
    <definedName name="Effect2" localSheetId="3">'[1]Percentage '!#REF!</definedName>
    <definedName name="Effect2" localSheetId="4">'[2]Percentage '!#REF!</definedName>
    <definedName name="Effect2" localSheetId="5">'[2]Percentage '!#REF!</definedName>
    <definedName name="Effect2">'[2]Percentage '!#REF!</definedName>
    <definedName name="F_A_AMT" localSheetId="3">'[1]Percentage '!#REF!</definedName>
    <definedName name="F_A_AMT" localSheetId="4">'[2]Percentage '!#REF!</definedName>
    <definedName name="F_A_AMT" localSheetId="5">'[2]Percentage '!#REF!</definedName>
    <definedName name="F_A_AMT">'[2]Percentage '!#REF!</definedName>
    <definedName name="F_A_RATE" localSheetId="3">'[1]Percentage '!#REF!</definedName>
    <definedName name="F_A_RATE" localSheetId="4">'[2]Percentage '!#REF!</definedName>
    <definedName name="F_A_RATE" localSheetId="5">'[2]Percentage '!#REF!</definedName>
    <definedName name="F_A_RATE">'[2]Percentage '!#REF!</definedName>
    <definedName name="F_ARATE" localSheetId="3">'[1]Percentage '!#REF!</definedName>
    <definedName name="F_ARATE" localSheetId="4">'[2]Percentage '!#REF!</definedName>
    <definedName name="F_ARATE" localSheetId="5">'[2]Percentage '!#REF!</definedName>
    <definedName name="F_ARATE">'[2]Percentage '!#REF!</definedName>
    <definedName name="FringeAMT">'[1]Budget_Expense Calculator'!$H$10</definedName>
    <definedName name="FringeBenefit">'[1]Budget_Expense Calculator'!$H$21</definedName>
    <definedName name="FringeBenefitRate">'[1]Budget_Expense Calculator'!$H$11</definedName>
    <definedName name="FringeBeniAMT" localSheetId="3">'[1]Percentage '!#REF!</definedName>
    <definedName name="FringeBeniAMT" localSheetId="4">'[2]Percentage '!#REF!</definedName>
    <definedName name="FringeBeniAMT" localSheetId="5">'[2]Percentage '!#REF!</definedName>
    <definedName name="FringeBeniAMT">'[2]Percentage '!#REF!</definedName>
    <definedName name="FringeRate" localSheetId="3">'[1]Percentage '!#REF!</definedName>
    <definedName name="FringeRate" localSheetId="4">'[2]Percentage '!#REF!</definedName>
    <definedName name="FringeRate" localSheetId="5">'[2]Percentage '!#REF!</definedName>
    <definedName name="FringeRate">'[2]Percentage '!#REF!</definedName>
    <definedName name="IDCRate" localSheetId="3">'[1]Percentage '!#REF!</definedName>
    <definedName name="IDCRate" localSheetId="4">'[2]Percentage '!#REF!</definedName>
    <definedName name="IDCRate" localSheetId="5">'[2]Percentage '!#REF!</definedName>
    <definedName name="IDCRate">'[2]Percentage '!#REF!</definedName>
    <definedName name="IndirectExp1" localSheetId="4">'[1]Budget_Expense Calculator'!#REF!</definedName>
    <definedName name="IndirectExp1" localSheetId="5">'[1]Budget_Expense Calculator'!#REF!</definedName>
    <definedName name="IndirectExp1">'[1]Budget_Expense Calculator'!#REF!</definedName>
    <definedName name="NoF_A_OnExp.">'[1]Budget_Expense Calculator'!$H$27</definedName>
    <definedName name="NoOHExp" localSheetId="4">'[4]F&amp;A calc.'!$F$8</definedName>
    <definedName name="NoOHExp" localSheetId="5">'[4]F&amp;A calc.'!$F$8</definedName>
    <definedName name="NoOHExp">'[4]F&amp;A calc.'!$F$8</definedName>
    <definedName name="OB_LESS_F_A" localSheetId="3">'[1]Percentage '!#REF!</definedName>
    <definedName name="OB_LESS_F_A" localSheetId="4">'[2]Percentage '!#REF!</definedName>
    <definedName name="OB_LESS_F_A" localSheetId="5">'[2]Percentage '!#REF!</definedName>
    <definedName name="OB_LESS_F_A">'[2]Percentage '!#REF!</definedName>
    <definedName name="OBLESSF_A" localSheetId="3">'[1]Percentage '!#REF!</definedName>
    <definedName name="OBLESSF_A" localSheetId="4">'[2]Percentage '!#REF!</definedName>
    <definedName name="OBLESSF_A" localSheetId="5">'[2]Percentage '!#REF!</definedName>
    <definedName name="OBLESSF_A">'[2]Percentage '!#REF!</definedName>
    <definedName name="OHRate" localSheetId="3">'[2]PCT Calculator'!$B$8</definedName>
    <definedName name="OHRate" localSheetId="4">'PCT Calculator'!$B$8</definedName>
    <definedName name="OHRate" localSheetId="5">'PCT Calculator'!$B$8</definedName>
    <definedName name="OHRate">'PCT Calculator'!$B$8</definedName>
    <definedName name="OHRate2" localSheetId="3">'[2]Cost Transfer Effect on Grant '!$B$8</definedName>
    <definedName name="OHRate2" localSheetId="4">'Cost Transfer Effect on Grant '!$B$8</definedName>
    <definedName name="OHRate2" localSheetId="5">'Cost Transfer Effect on Grant '!$B$8</definedName>
    <definedName name="OHRate2">'Cost Transfer Effect on Grant '!$B$8</definedName>
    <definedName name="OldAMT" localSheetId="3">'[1]Percentage '!$C$5</definedName>
    <definedName name="OldAMT">'[2]Percentage '!$C$5</definedName>
    <definedName name="OnePlusFringeBeneRate" localSheetId="4">'[1]Budget_Expense Calculator'!#REF!</definedName>
    <definedName name="OnePlusFringeBeneRate" localSheetId="5">'[1]Budget_Expense Calculator'!#REF!</definedName>
    <definedName name="OnePlusFringeBeneRate">'[1]Budget_Expense Calculator'!#REF!</definedName>
    <definedName name="OnePlusIDCRate" localSheetId="3">'[1]Percentage '!#REF!</definedName>
    <definedName name="OnePlusIDCRate" localSheetId="4">'[2]Percentage '!#REF!</definedName>
    <definedName name="OnePlusIDCRate" localSheetId="5">'[2]Percentage '!#REF!</definedName>
    <definedName name="OnePlusIDCRate">'[2]Percentage '!#REF!</definedName>
    <definedName name="OnePlusRate">'[1]Budget_Expense Calculator'!$K$7</definedName>
    <definedName name="OverBudgetAMT" localSheetId="3">'[1]Percentage '!#REF!</definedName>
    <definedName name="OverBudgetAMT" localSheetId="4">'[2]Percentage '!#REF!</definedName>
    <definedName name="OverBudgetAMT" localSheetId="5">'[2]Percentage '!#REF!</definedName>
    <definedName name="OverBudgetAMT">'[2]Percentage '!#REF!</definedName>
    <definedName name="OverHead1" localSheetId="3">'[1]Percentage '!#REF!</definedName>
    <definedName name="OverHead1" localSheetId="4">'[2]Percentage '!#REF!</definedName>
    <definedName name="OverHead1" localSheetId="5">'[2]Percentage '!#REF!</definedName>
    <definedName name="OverHead1">'[2]Percentage '!#REF!</definedName>
    <definedName name="OverHead2" localSheetId="3">'[1]Percentage '!#REF!</definedName>
    <definedName name="OverHead2" localSheetId="4">'[2]Percentage '!#REF!</definedName>
    <definedName name="OverHead2" localSheetId="5">'[2]Percentage '!#REF!</definedName>
    <definedName name="OverHead2">'[2]Percentage '!#REF!</definedName>
    <definedName name="OverHead3" localSheetId="3">'[1]Percentage '!#REF!</definedName>
    <definedName name="OverHead3" localSheetId="4">'[2]Percentage '!#REF!</definedName>
    <definedName name="OverHead3" localSheetId="5">'[2]Percentage '!#REF!</definedName>
    <definedName name="OverHead3">'[2]Percentage '!#REF!</definedName>
    <definedName name="_xlnm.Print_Titles" localSheetId="3">'Expense Codes'!$1:$1</definedName>
    <definedName name="Rate" localSheetId="3">'[1]Budget_Expense Calculator'!$H$7</definedName>
    <definedName name="Rate">'[3]Original Expense Calculator'!$D$7</definedName>
    <definedName name="SalaryExp">'[1]Budget_Expense Calculator'!$H$20</definedName>
    <definedName name="SalaryOverBudgetAMT" localSheetId="4">'[4]F&amp;A calc.'!$F$6</definedName>
    <definedName name="SalaryOverBudgetAMT" localSheetId="5">'[4]F&amp;A calc.'!$F$6</definedName>
    <definedName name="SalaryOverBudgetAMT">'[4]F&amp;A calc.'!$F$6</definedName>
    <definedName name="SalOH">'[1]Budget_Expense Calculator'!$H$22</definedName>
    <definedName name="TotalFringe" localSheetId="3">'[1]Percentage '!#REF!</definedName>
    <definedName name="TotalFringe" localSheetId="4">'[2]Percentage '!#REF!</definedName>
    <definedName name="TotalFringe" localSheetId="5">'[2]Percentage '!#REF!</definedName>
    <definedName name="TotalFringe">'[2]Percentage '!#REF!</definedName>
    <definedName name="TotalSalaries_Wages">'[1]Budget_Expense Calculator'!$H$9</definedName>
    <definedName name="TotalWages" localSheetId="3">'[1]Percentage '!#REF!</definedName>
    <definedName name="TotalWages" localSheetId="4">'[2]Percentage '!#REF!</definedName>
    <definedName name="TotalWages" localSheetId="5">'[2]Percentage '!#REF!</definedName>
    <definedName name="TotalWages">'[2]Percentage '!#REF!</definedName>
    <definedName name="TransferAmount" localSheetId="3">'[1]Percentage '!#REF!</definedName>
    <definedName name="TransferAmount" localSheetId="4">'[2]Percentage '!#REF!</definedName>
    <definedName name="TransferAmount" localSheetId="5">'[2]Percentage '!#REF!</definedName>
    <definedName name="TransferAmount">'[2]Percentage '!#REF!</definedName>
    <definedName name="TransferAMT" localSheetId="3">'[1]Percentage '!$B$3</definedName>
    <definedName name="TransferAMT">'[2]Percentage '!$B$3</definedName>
    <definedName name="TransferAMT1" localSheetId="3">'[1]Percentage '!#REF!</definedName>
    <definedName name="TransferAMT1" localSheetId="4">'[2]Percentage '!#REF!</definedName>
    <definedName name="TransferAMT1" localSheetId="5">'[2]Percentage '!#REF!</definedName>
    <definedName name="TransferAMT1">'[2]Percentage '!#REF!</definedName>
    <definedName name="TransferAMT2" localSheetId="3">'[1]Percentage '!#REF!</definedName>
    <definedName name="TransferAMT2" localSheetId="4">'[2]Percentage '!#REF!</definedName>
    <definedName name="TransferAMT2" localSheetId="5">'[2]Percentage '!#REF!</definedName>
    <definedName name="TransferAMT2">'[2]Percentage '!#REF!</definedName>
    <definedName name="TransferAMT3" localSheetId="3">'[1]Percentage '!#REF!</definedName>
    <definedName name="TransferAMT3" localSheetId="4">'[2]Percentage '!#REF!</definedName>
    <definedName name="TransferAMT3" localSheetId="5">'[2]Percentage '!#REF!</definedName>
    <definedName name="TransferAMT3">'[2]Percentage '!#REF!</definedName>
    <definedName name="TrnsfrPercent" localSheetId="3">'[1]Percentage '!$B$5</definedName>
    <definedName name="TrnsfrPercent">'[2]Percentage '!$B$5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8" l="1"/>
  <c r="B12" i="8"/>
  <c r="D12" i="8" s="1"/>
  <c r="D13" i="8" s="1"/>
  <c r="B12" i="7" l="1"/>
  <c r="D12" i="7" s="1"/>
  <c r="D13" i="7" s="1"/>
  <c r="D14" i="7" s="1"/>
  <c r="D15" i="7" l="1"/>
  <c r="G26" i="4"/>
  <c r="D26" i="4"/>
  <c r="D14" i="4"/>
  <c r="D9" i="4"/>
  <c r="D8" i="4"/>
  <c r="D20" i="4" s="1"/>
  <c r="E6" i="4"/>
  <c r="E5" i="4"/>
  <c r="E4" i="4"/>
  <c r="D10" i="4" s="1"/>
  <c r="E3" i="4"/>
  <c r="D10" i="3"/>
  <c r="D11" i="3" s="1"/>
  <c r="D9" i="3"/>
  <c r="E15" i="3" s="1"/>
  <c r="B15" i="3" s="1"/>
  <c r="D8" i="3"/>
  <c r="C18" i="1"/>
  <c r="D18" i="1" s="1"/>
  <c r="E18" i="1" s="1"/>
  <c r="B10" i="1"/>
  <c r="C16" i="1" s="1"/>
  <c r="B11" i="3" l="1"/>
  <c r="D16" i="1"/>
  <c r="E16" i="1" s="1"/>
  <c r="C12" i="1"/>
  <c r="F14" i="4"/>
  <c r="E14" i="4" s="1"/>
  <c r="B15" i="4" s="1"/>
  <c r="D11" i="4"/>
  <c r="B11" i="4"/>
  <c r="D15" i="3"/>
  <c r="E20" i="4"/>
  <c r="G20" i="4" s="1"/>
  <c r="B29" i="4"/>
  <c r="D12" i="1" l="1"/>
  <c r="E12" i="1" s="1"/>
  <c r="G14" i="4"/>
  <c r="B31" i="4"/>
  <c r="B16" i="4"/>
  <c r="B17" i="4" s="1"/>
  <c r="B22" i="4"/>
  <c r="B30" i="4"/>
  <c r="B23" i="4"/>
  <c r="G15" i="3"/>
  <c r="F15" i="3"/>
  <c r="B16" i="3" s="1"/>
  <c r="B17" i="3" s="1"/>
  <c r="B32" i="4" l="1"/>
</calcChain>
</file>

<file path=xl/comments1.xml><?xml version="1.0" encoding="utf-8"?>
<comments xmlns="http://schemas.openxmlformats.org/spreadsheetml/2006/main">
  <authors>
    <author>Christensen, Joseph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Faculty Classifications:</t>
        </r>
        <r>
          <rPr>
            <sz val="9"/>
            <color indexed="81"/>
            <rFont val="Tahoma"/>
            <family val="2"/>
          </rPr>
          <t xml:space="preserve">
F1, F2, F3, F6, F7, F8, FC, and SS
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Staff Classifications:</t>
        </r>
        <r>
          <rPr>
            <sz val="9"/>
            <color indexed="81"/>
            <rFont val="Tahoma"/>
            <family val="2"/>
          </rPr>
          <t xml:space="preserve">
AC, C1, C2, C3, CM, E1, E2, E3, EC, P1, P2, P3, and T1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Temporary Classifications:</t>
        </r>
        <r>
          <rPr>
            <sz val="9"/>
            <color indexed="81"/>
            <rFont val="Tahoma"/>
            <family val="2"/>
          </rPr>
          <t xml:space="preserve">
E4, F4, F9, P4, T4 and T5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Student Classifications:</t>
        </r>
        <r>
          <rPr>
            <sz val="9"/>
            <color indexed="81"/>
            <rFont val="Tahoma"/>
            <family val="2"/>
          </rPr>
          <t xml:space="preserve">
GA, SF, SI and ST</t>
        </r>
      </text>
    </comment>
  </commentList>
</comments>
</file>

<file path=xl/comments2.xml><?xml version="1.0" encoding="utf-8"?>
<comments xmlns="http://schemas.openxmlformats.org/spreadsheetml/2006/main">
  <authors>
    <author>Christensen, Joseph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 xml:space="preserve">Faculty Classifications:
</t>
        </r>
        <r>
          <rPr>
            <sz val="9"/>
            <color indexed="81"/>
            <rFont val="Tahoma"/>
            <family val="2"/>
          </rPr>
          <t>F1, F2, F3, F6, F7, F8, FC, and SS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 xml:space="preserve">Staff Classifications:
</t>
        </r>
        <r>
          <rPr>
            <sz val="9"/>
            <color indexed="81"/>
            <rFont val="Tahoma"/>
            <family val="2"/>
          </rPr>
          <t>AC, C1, C2, C3, CM, E1, E2, E3, EC, P1, P2, P3, and T1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Temporary Classifications:
</t>
        </r>
        <r>
          <rPr>
            <sz val="9"/>
            <color indexed="81"/>
            <rFont val="Tahoma"/>
            <family val="2"/>
          </rPr>
          <t>E4, F4, F9, P4, T4 and T5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 xml:space="preserve">Student Classifications:
</t>
        </r>
        <r>
          <rPr>
            <sz val="9"/>
            <color indexed="81"/>
            <rFont val="Tahoma"/>
            <family val="2"/>
          </rPr>
          <t>GA, SF, SI and ST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Salary amount does not include Fringe Benefits.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Freitag, Kris (kfreitag@uidaho.edu)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subtract E7155 if present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Freitag, Kris (kfreitag@uidaho.edu)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subtract E7155 if present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<sst xmlns="http://schemas.openxmlformats.org/spreadsheetml/2006/main" count="1975" uniqueCount="874">
  <si>
    <t>OR</t>
  </si>
  <si>
    <t xml:space="preserve">Calculate Budget Transfer AMT  </t>
  </si>
  <si>
    <t>Total AMT</t>
  </si>
  <si>
    <t>OH (F&amp;A) Rate</t>
  </si>
  <si>
    <t>Direct Costs</t>
  </si>
  <si>
    <t>Indirect Costs</t>
  </si>
  <si>
    <t>Key in Data</t>
  </si>
  <si>
    <t>Payroll Cost Transfer Calculator</t>
  </si>
  <si>
    <t xml:space="preserve">Classification </t>
  </si>
  <si>
    <t>CFR FY17</t>
  </si>
  <si>
    <t>Faculty</t>
  </si>
  <si>
    <t>Staff</t>
  </si>
  <si>
    <t>Temp</t>
  </si>
  <si>
    <t>Student</t>
  </si>
  <si>
    <t>Grant OH Rate (F&amp;A)</t>
  </si>
  <si>
    <t>Employee Classification</t>
  </si>
  <si>
    <t>Consolidated Fringe Rate</t>
  </si>
  <si>
    <t>PCT Calculation</t>
  </si>
  <si>
    <t>Total Cost Transfer Amount</t>
  </si>
  <si>
    <t>Salary &amp; FB</t>
  </si>
  <si>
    <t>Indirect</t>
  </si>
  <si>
    <t>Fringe Benefit</t>
  </si>
  <si>
    <t>Total</t>
  </si>
  <si>
    <t>Overhead (F&amp;A) Expense</t>
  </si>
  <si>
    <t>Fringe Benefits Expense</t>
  </si>
  <si>
    <t>Payroll Cost Transfer Net Amount</t>
  </si>
  <si>
    <t>Cost Transfer Expense Calculator</t>
  </si>
  <si>
    <t xml:space="preserve">Grant OH Rate (F&amp;A)  </t>
  </si>
  <si>
    <t>Salary</t>
  </si>
  <si>
    <t>Salary Expense (No FB)</t>
  </si>
  <si>
    <t>Fringe Benefits</t>
  </si>
  <si>
    <t>Direct</t>
  </si>
  <si>
    <t>Travel,Other Exp, Capital Outlay &lt;5K, E7155</t>
  </si>
  <si>
    <t>Capital Outlay &gt;5K, Trustee/Benefit (not E7155)</t>
  </si>
  <si>
    <t>Total Salary and Direct Expense</t>
  </si>
  <si>
    <t>Total Overhead Expense (F&amp;A)</t>
  </si>
  <si>
    <t>Total Fringe Benefit Expense</t>
  </si>
  <si>
    <t>Total Effect of Cost Transfers on Grant</t>
  </si>
  <si>
    <r>
      <rPr>
        <b/>
        <sz val="11"/>
        <color theme="1"/>
        <rFont val="Calibri"/>
        <family val="2"/>
        <scheme val="minor"/>
      </rPr>
      <t xml:space="preserve">Input Desired Amount To Cost Transfer in </t>
    </r>
    <r>
      <rPr>
        <b/>
        <sz val="11"/>
        <color theme="4" tint="-0.249977111117893"/>
        <rFont val="Calibri"/>
        <family val="2"/>
        <scheme val="minor"/>
      </rPr>
      <t>Blue</t>
    </r>
    <r>
      <rPr>
        <b/>
        <sz val="11"/>
        <color theme="1"/>
        <rFont val="Calibri"/>
        <family val="2"/>
        <scheme val="minor"/>
      </rPr>
      <t xml:space="preserve"> Cell</t>
    </r>
    <r>
      <rPr>
        <sz val="11"/>
        <color theme="1"/>
        <rFont val="Calibri"/>
        <family val="2"/>
      </rPr>
      <t xml:space="preserve"> </t>
    </r>
    <r>
      <rPr>
        <b/>
        <sz val="12"/>
        <color theme="4" tint="-0.249977111117893"/>
        <rFont val="Calibri"/>
        <family val="2"/>
        <scheme val="minor"/>
      </rPr>
      <t>B14</t>
    </r>
  </si>
  <si>
    <r>
      <t xml:space="preserve">Input Grant OH (F&amp;A) Rate in </t>
    </r>
    <r>
      <rPr>
        <b/>
        <sz val="11"/>
        <color theme="4" tint="-0.249977111117893"/>
        <rFont val="Calibri"/>
        <family val="2"/>
        <scheme val="minor"/>
      </rPr>
      <t>Blue</t>
    </r>
    <r>
      <rPr>
        <b/>
        <sz val="11"/>
        <color theme="1"/>
        <rFont val="Calibri"/>
        <family val="2"/>
        <scheme val="minor"/>
      </rPr>
      <t xml:space="preserve"> Cell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color theme="4" tint="-0.249977111117893"/>
        <rFont val="Calibri"/>
        <family val="2"/>
        <scheme val="minor"/>
      </rPr>
      <t>B8</t>
    </r>
  </si>
  <si>
    <r>
      <rPr>
        <b/>
        <sz val="11"/>
        <color theme="1"/>
        <rFont val="Calibri"/>
        <family val="2"/>
        <scheme val="minor"/>
      </rPr>
      <t xml:space="preserve">Select Employee Classifiaction (drop down box) in </t>
    </r>
    <r>
      <rPr>
        <b/>
        <sz val="11"/>
        <color theme="4" tint="-0.249977111117893"/>
        <rFont val="Calibri"/>
        <family val="2"/>
        <scheme val="minor"/>
      </rPr>
      <t xml:space="preserve">Blue </t>
    </r>
    <r>
      <rPr>
        <b/>
        <sz val="11"/>
        <color theme="1"/>
        <rFont val="Calibri"/>
        <family val="2"/>
        <scheme val="minor"/>
      </rPr>
      <t>Cell</t>
    </r>
    <r>
      <rPr>
        <sz val="11"/>
        <color theme="1"/>
        <rFont val="Calibri"/>
        <family val="2"/>
      </rPr>
      <t xml:space="preserve"> </t>
    </r>
    <r>
      <rPr>
        <b/>
        <sz val="12"/>
        <color theme="4" tint="-0.249977111117893"/>
        <rFont val="Calibri"/>
        <family val="2"/>
        <scheme val="minor"/>
      </rPr>
      <t>B10</t>
    </r>
  </si>
  <si>
    <r>
      <rPr>
        <b/>
        <sz val="11"/>
        <color theme="1"/>
        <rFont val="Calibri"/>
        <family val="2"/>
        <scheme val="minor"/>
      </rPr>
      <t xml:space="preserve">Input Desired Salary AMT Only To Cost Transfer in </t>
    </r>
    <r>
      <rPr>
        <b/>
        <sz val="11"/>
        <color theme="4" tint="-0.249977111117893"/>
        <rFont val="Calibri"/>
        <family val="2"/>
        <scheme val="minor"/>
      </rPr>
      <t>Blue</t>
    </r>
    <r>
      <rPr>
        <b/>
        <sz val="11"/>
        <color theme="1"/>
        <rFont val="Calibri"/>
        <family val="2"/>
        <scheme val="minor"/>
      </rPr>
      <t xml:space="preserve"> Cell</t>
    </r>
    <r>
      <rPr>
        <sz val="11"/>
        <color theme="1"/>
        <rFont val="Calibri"/>
        <family val="2"/>
      </rPr>
      <t xml:space="preserve"> </t>
    </r>
    <r>
      <rPr>
        <b/>
        <sz val="12"/>
        <color theme="4" tint="-0.249977111117893"/>
        <rFont val="Calibri"/>
        <family val="2"/>
        <scheme val="minor"/>
      </rPr>
      <t>B14</t>
    </r>
  </si>
  <si>
    <r>
      <rPr>
        <b/>
        <sz val="11"/>
        <color theme="1"/>
        <rFont val="Calibri"/>
        <family val="2"/>
        <scheme val="minor"/>
      </rPr>
      <t xml:space="preserve">Input Other Expenses in </t>
    </r>
    <r>
      <rPr>
        <b/>
        <sz val="11"/>
        <color theme="4" tint="-0.249977111117893"/>
        <rFont val="Calibri"/>
        <family val="2"/>
        <scheme val="minor"/>
      </rPr>
      <t>Blue</t>
    </r>
    <r>
      <rPr>
        <b/>
        <sz val="11"/>
        <color theme="1"/>
        <rFont val="Calibri"/>
        <family val="2"/>
        <scheme val="minor"/>
      </rPr>
      <t xml:space="preserve"> Cell</t>
    </r>
    <r>
      <rPr>
        <sz val="11"/>
        <color theme="1"/>
        <rFont val="Calibri"/>
        <family val="2"/>
      </rPr>
      <t xml:space="preserve"> </t>
    </r>
    <r>
      <rPr>
        <b/>
        <sz val="12"/>
        <color theme="4" tint="-0.249977111117893"/>
        <rFont val="Calibri"/>
        <family val="2"/>
        <scheme val="minor"/>
      </rPr>
      <t>B20</t>
    </r>
  </si>
  <si>
    <r>
      <rPr>
        <b/>
        <sz val="11"/>
        <color theme="1"/>
        <rFont val="Calibri"/>
        <family val="2"/>
        <scheme val="minor"/>
      </rPr>
      <t xml:space="preserve">Input Budget Transfer Amount in to </t>
    </r>
    <r>
      <rPr>
        <b/>
        <sz val="11"/>
        <color theme="4" tint="-0.249977111117893"/>
        <rFont val="Calibri"/>
        <family val="2"/>
        <scheme val="minor"/>
      </rPr>
      <t>Blue</t>
    </r>
    <r>
      <rPr>
        <b/>
        <sz val="11"/>
        <color theme="1"/>
        <rFont val="Calibri"/>
        <family val="2"/>
        <scheme val="minor"/>
      </rPr>
      <t xml:space="preserve"> cell</t>
    </r>
    <r>
      <rPr>
        <sz val="11"/>
        <color theme="1"/>
        <rFont val="Calibri"/>
        <family val="2"/>
      </rPr>
      <t xml:space="preserve"> </t>
    </r>
    <r>
      <rPr>
        <b/>
        <sz val="12"/>
        <color theme="4" tint="-0.249977111117893"/>
        <rFont val="Calibri"/>
        <family val="2"/>
        <scheme val="minor"/>
      </rPr>
      <t>B8</t>
    </r>
  </si>
  <si>
    <r>
      <rPr>
        <b/>
        <sz val="11"/>
        <color theme="1"/>
        <rFont val="Calibri"/>
        <family val="2"/>
        <scheme val="minor"/>
      </rPr>
      <t>Look up and verify IDC Rate in FRMFUND input in to</t>
    </r>
    <r>
      <rPr>
        <b/>
        <sz val="11"/>
        <color theme="4" tint="-0.249977111117893"/>
        <rFont val="Calibri"/>
        <family val="2"/>
        <scheme val="minor"/>
      </rPr>
      <t xml:space="preserve"> Blue</t>
    </r>
    <r>
      <rPr>
        <b/>
        <sz val="11"/>
        <color theme="1"/>
        <rFont val="Calibri"/>
        <family val="2"/>
        <scheme val="minor"/>
      </rPr>
      <t xml:space="preserve"> cell</t>
    </r>
    <r>
      <rPr>
        <sz val="11"/>
        <color theme="1"/>
        <rFont val="Calibri"/>
        <family val="2"/>
      </rPr>
      <t xml:space="preserve"> </t>
    </r>
    <r>
      <rPr>
        <b/>
        <sz val="12"/>
        <color theme="4" tint="-0.249977111117893"/>
        <rFont val="Calibri"/>
        <family val="2"/>
        <scheme val="minor"/>
      </rPr>
      <t>B9</t>
    </r>
  </si>
  <si>
    <t>Expense Code</t>
  </si>
  <si>
    <t>Expense Code Title</t>
  </si>
  <si>
    <t>Budget Category Title</t>
  </si>
  <si>
    <t>Budget Category</t>
  </si>
  <si>
    <t>E4105</t>
  </si>
  <si>
    <t>Salaries</t>
  </si>
  <si>
    <t>Salaries &amp; Wages</t>
  </si>
  <si>
    <t>01</t>
  </si>
  <si>
    <t>E4140</t>
  </si>
  <si>
    <t>Shift Differential</t>
  </si>
  <si>
    <t>E4175</t>
  </si>
  <si>
    <t>Overtime-covered by FLSA</t>
  </si>
  <si>
    <t>E4180</t>
  </si>
  <si>
    <t>Overtime-exempt from FLSA</t>
  </si>
  <si>
    <t>E4190</t>
  </si>
  <si>
    <t>Compensatory Leave Balances</t>
  </si>
  <si>
    <t>E4205</t>
  </si>
  <si>
    <t>Life Insurance</t>
  </si>
  <si>
    <t>Employee Benefits</t>
  </si>
  <si>
    <t>02</t>
  </si>
  <si>
    <t>E4210</t>
  </si>
  <si>
    <t>Health Insurance</t>
  </si>
  <si>
    <t>E4211</t>
  </si>
  <si>
    <t>Flex Benefit Admin Fees</t>
  </si>
  <si>
    <t>E4215</t>
  </si>
  <si>
    <t>Workers Compensation</t>
  </si>
  <si>
    <t>E4225</t>
  </si>
  <si>
    <t>Retirement Contribution</t>
  </si>
  <si>
    <t>E4230</t>
  </si>
  <si>
    <t>Sick Leave Reserve</t>
  </si>
  <si>
    <t>E4232</t>
  </si>
  <si>
    <t>IH Sick Leave/Annual Leave Reserve</t>
  </si>
  <si>
    <t>E4245</t>
  </si>
  <si>
    <t>FICA Medicare</t>
  </si>
  <si>
    <t>E4255</t>
  </si>
  <si>
    <t>Unemployment Insurance</t>
  </si>
  <si>
    <t>E4260</t>
  </si>
  <si>
    <t>FICA</t>
  </si>
  <si>
    <t>E4265</t>
  </si>
  <si>
    <t>EAP</t>
  </si>
  <si>
    <t>E4280</t>
  </si>
  <si>
    <t>Faculty CFR Benefit Expense</t>
  </si>
  <si>
    <t>E4281</t>
  </si>
  <si>
    <t>Staff CFR Benefit Expense</t>
  </si>
  <si>
    <t>E4282</t>
  </si>
  <si>
    <t>Student CFR Firnge Expense</t>
  </si>
  <si>
    <t>E4291</t>
  </si>
  <si>
    <t>Annual Leave</t>
  </si>
  <si>
    <t>E4110</t>
  </si>
  <si>
    <t>IH-Non Student</t>
  </si>
  <si>
    <t>Temporary Wages</t>
  </si>
  <si>
    <t>Irregular Help</t>
  </si>
  <si>
    <t>03</t>
  </si>
  <si>
    <t>E4135</t>
  </si>
  <si>
    <t>IH-Student</t>
  </si>
  <si>
    <t>E5352</t>
  </si>
  <si>
    <t>Refreshments &amp; Meals</t>
  </si>
  <si>
    <t>Employee Travel Costs</t>
  </si>
  <si>
    <t>Travel</t>
  </si>
  <si>
    <t>04</t>
  </si>
  <si>
    <t>E5360</t>
  </si>
  <si>
    <t>Private Auto-In State - Park</t>
  </si>
  <si>
    <t>E5364</t>
  </si>
  <si>
    <t>Personal Vehicle--Out-of-USA</t>
  </si>
  <si>
    <t>E5365</t>
  </si>
  <si>
    <t>Private Auto-Out of State</t>
  </si>
  <si>
    <t>E5367</t>
  </si>
  <si>
    <t>Rental Vehicles--In-State</t>
  </si>
  <si>
    <t>E5368</t>
  </si>
  <si>
    <t>Rental Vehicles-Out-of-State</t>
  </si>
  <si>
    <t>E5369</t>
  </si>
  <si>
    <t>Rental Vehicles-Out-of-USA</t>
  </si>
  <si>
    <t>E5371</t>
  </si>
  <si>
    <t>Motor Pool Vehicle - In State</t>
  </si>
  <si>
    <t>E5372</t>
  </si>
  <si>
    <t>Motor Pool Vehicle - Out-of-State</t>
  </si>
  <si>
    <t>E5373</t>
  </si>
  <si>
    <t>Motor Pool Vehicle - Out of USA</t>
  </si>
  <si>
    <t>E5379</t>
  </si>
  <si>
    <t>Airfare-Non USA</t>
  </si>
  <si>
    <t>E5380</t>
  </si>
  <si>
    <t>Airfare-In State</t>
  </si>
  <si>
    <t>E5381</t>
  </si>
  <si>
    <t>Airfare-Out of State</t>
  </si>
  <si>
    <t>E5382</t>
  </si>
  <si>
    <t>State Aircraft-In State</t>
  </si>
  <si>
    <t>E5383</t>
  </si>
  <si>
    <t>State Aircraft-Out of State</t>
  </si>
  <si>
    <t>E5384</t>
  </si>
  <si>
    <t>Chartered Aircraft-In State</t>
  </si>
  <si>
    <t>E5385</t>
  </si>
  <si>
    <t>Chartered Aircraft-Out of State</t>
  </si>
  <si>
    <t>E5386</t>
  </si>
  <si>
    <t>Employee Aircraft-In State</t>
  </si>
  <si>
    <t>E5387</t>
  </si>
  <si>
    <t>Employee Aircraft-Out of State</t>
  </si>
  <si>
    <t>E5391</t>
  </si>
  <si>
    <t>Public Conveyance-In State</t>
  </si>
  <si>
    <t>E5392</t>
  </si>
  <si>
    <t>Public Conveyance-Out of State</t>
  </si>
  <si>
    <t>E5393</t>
  </si>
  <si>
    <t>Public Conveyance-Non USA</t>
  </si>
  <si>
    <t>E5394</t>
  </si>
  <si>
    <t>Subsistence-In State-Taxable</t>
  </si>
  <si>
    <t>E5395</t>
  </si>
  <si>
    <t>Telephone/Fax Charges</t>
  </si>
  <si>
    <t>E5396</t>
  </si>
  <si>
    <t>Subsistence-In State</t>
  </si>
  <si>
    <t>E5397</t>
  </si>
  <si>
    <t>Subsistence-Out of State</t>
  </si>
  <si>
    <t>E5398</t>
  </si>
  <si>
    <t>Subsistence-Non USA</t>
  </si>
  <si>
    <t>E5399</t>
  </si>
  <si>
    <t>Other Employee Travel</t>
  </si>
  <si>
    <t>E5010</t>
  </si>
  <si>
    <t>Media Service</t>
  </si>
  <si>
    <t>Communication Services</t>
  </si>
  <si>
    <t>Other Expense</t>
  </si>
  <si>
    <t>05</t>
  </si>
  <si>
    <t>E5015</t>
  </si>
  <si>
    <t>Messenger Service</t>
  </si>
  <si>
    <t>E5020</t>
  </si>
  <si>
    <t>Postage &amp; Mailing</t>
  </si>
  <si>
    <t>E5023</t>
  </si>
  <si>
    <t>Express Mail</t>
  </si>
  <si>
    <t>E5029</t>
  </si>
  <si>
    <t>Data Line Charges</t>
  </si>
  <si>
    <t>E5030</t>
  </si>
  <si>
    <t>Telephone-Local Service</t>
  </si>
  <si>
    <t>E5031</t>
  </si>
  <si>
    <t>Telephone-Long Distance</t>
  </si>
  <si>
    <t>E5032</t>
  </si>
  <si>
    <t>Radio Equipment Service</t>
  </si>
  <si>
    <t>E5033</t>
  </si>
  <si>
    <t>Cellular/Wireless Phone</t>
  </si>
  <si>
    <t>E5034</t>
  </si>
  <si>
    <t>Telephone 800 Service</t>
  </si>
  <si>
    <t>E5049</t>
  </si>
  <si>
    <t>Journal Publication Costs</t>
  </si>
  <si>
    <t>E5050</t>
  </si>
  <si>
    <t>Communication Other</t>
  </si>
  <si>
    <t>E5055</t>
  </si>
  <si>
    <t>Dues/Memberships-In State</t>
  </si>
  <si>
    <t>Employee Development Services</t>
  </si>
  <si>
    <t>E5059</t>
  </si>
  <si>
    <t>Dues/Memberships-Out of State</t>
  </si>
  <si>
    <t>E5060</t>
  </si>
  <si>
    <t>Subscriptions</t>
  </si>
  <si>
    <t>E5070</t>
  </si>
  <si>
    <t>Conference/Registration Services</t>
  </si>
  <si>
    <t>E5071</t>
  </si>
  <si>
    <t>Training Supplies</t>
  </si>
  <si>
    <t>E5099</t>
  </si>
  <si>
    <t>Other Empl Development Services</t>
  </si>
  <si>
    <t>E5105</t>
  </si>
  <si>
    <t>Clerical Service</t>
  </si>
  <si>
    <t>Other Services</t>
  </si>
  <si>
    <t>E5110</t>
  </si>
  <si>
    <t>Laundry Service</t>
  </si>
  <si>
    <t>E5115</t>
  </si>
  <si>
    <t>Janitorial &amp; Sanitation</t>
  </si>
  <si>
    <t>E5120</t>
  </si>
  <si>
    <t>Medical Service</t>
  </si>
  <si>
    <t>E5132</t>
  </si>
  <si>
    <t>Institutional serv-other states</t>
  </si>
  <si>
    <t>E5135</t>
  </si>
  <si>
    <t>Group Organizational Membership</t>
  </si>
  <si>
    <t>E5150</t>
  </si>
  <si>
    <t>All other services</t>
  </si>
  <si>
    <t>E5151</t>
  </si>
  <si>
    <t>Game Management</t>
  </si>
  <si>
    <t>E5152</t>
  </si>
  <si>
    <t>Services for Users</t>
  </si>
  <si>
    <t>E5153</t>
  </si>
  <si>
    <t>Game Guarantees</t>
  </si>
  <si>
    <t>E5154</t>
  </si>
  <si>
    <t>Parking Permits</t>
  </si>
  <si>
    <t>E5345</t>
  </si>
  <si>
    <t>Testing/Grading/Inspecting</t>
  </si>
  <si>
    <t>E5155</t>
  </si>
  <si>
    <t>Auditing Service</t>
  </si>
  <si>
    <t>Professional Services</t>
  </si>
  <si>
    <t>E5160</t>
  </si>
  <si>
    <t>Accounting Service</t>
  </si>
  <si>
    <t>E5165</t>
  </si>
  <si>
    <t>Brokerage Fees</t>
  </si>
  <si>
    <t>E5166</t>
  </si>
  <si>
    <t>Legal/Notary Public</t>
  </si>
  <si>
    <t>E5167</t>
  </si>
  <si>
    <t>Court Reporting</t>
  </si>
  <si>
    <t>E5168</t>
  </si>
  <si>
    <t>Hearing Officer</t>
  </si>
  <si>
    <t>E5169</t>
  </si>
  <si>
    <t>Interpreters/Translation</t>
  </si>
  <si>
    <t>E5170</t>
  </si>
  <si>
    <t>Consultants</t>
  </si>
  <si>
    <t>E5171</t>
  </si>
  <si>
    <t>Grants Subcontracts &lt; $25,000</t>
  </si>
  <si>
    <t>E5172</t>
  </si>
  <si>
    <t>Grants Subcontracts &gt; $25,000</t>
  </si>
  <si>
    <t>E5180</t>
  </si>
  <si>
    <t>Promotion &amp; Publicity</t>
  </si>
  <si>
    <t>E5190</t>
  </si>
  <si>
    <t>Advertising</t>
  </si>
  <si>
    <t>E5191</t>
  </si>
  <si>
    <t>Architectural &amp; Engineering</t>
  </si>
  <si>
    <t>E5195</t>
  </si>
  <si>
    <t>Events Services</t>
  </si>
  <si>
    <t>E5196</t>
  </si>
  <si>
    <t>Events Equipment Services</t>
  </si>
  <si>
    <t>E5197</t>
  </si>
  <si>
    <t>Conferences Services</t>
  </si>
  <si>
    <t>E5198</t>
  </si>
  <si>
    <t>Conferences Equip Services</t>
  </si>
  <si>
    <t>E5199</t>
  </si>
  <si>
    <t>Other Professional Service</t>
  </si>
  <si>
    <t>E5205</t>
  </si>
  <si>
    <t>R&amp;M Svcs-Building (Labor)</t>
  </si>
  <si>
    <t>Repair &amp; Maintenance Services</t>
  </si>
  <si>
    <t>E5206</t>
  </si>
  <si>
    <t>R&amp;M Svcs-Elevator</t>
  </si>
  <si>
    <t>E5210</t>
  </si>
  <si>
    <t>R&amp;M Svcs-FM Work Orders</t>
  </si>
  <si>
    <t>E5212</t>
  </si>
  <si>
    <t>R&amp;M Services--Auxiliary Work Order</t>
  </si>
  <si>
    <t>E5215</t>
  </si>
  <si>
    <t>R&amp;M Svcs-Land</t>
  </si>
  <si>
    <t>E5220</t>
  </si>
  <si>
    <t>R&amp;M Svcs-Equipment</t>
  </si>
  <si>
    <t>E5225</t>
  </si>
  <si>
    <t>R&amp;M Svcs-Office Equipment</t>
  </si>
  <si>
    <t>E5230</t>
  </si>
  <si>
    <t>R&amp;M Svcs-Vehicles</t>
  </si>
  <si>
    <t>E5240</t>
  </si>
  <si>
    <t>R&amp;M Svcs-Computer Hardware</t>
  </si>
  <si>
    <t>E5241</t>
  </si>
  <si>
    <t>R&amp;M Svcs-Computer Software</t>
  </si>
  <si>
    <t>E5250</t>
  </si>
  <si>
    <t>R&amp;M Svcs-Other</t>
  </si>
  <si>
    <t>E5005</t>
  </si>
  <si>
    <t>Freight</t>
  </si>
  <si>
    <t>Administrative Services</t>
  </si>
  <si>
    <t>E5025</t>
  </si>
  <si>
    <t>Printing &amp; Binding</t>
  </si>
  <si>
    <t>E5035</t>
  </si>
  <si>
    <t>Photographic Service</t>
  </si>
  <si>
    <t>E5040</t>
  </si>
  <si>
    <t>Microfilm &amp; Microfiche Service</t>
  </si>
  <si>
    <t>E5045</t>
  </si>
  <si>
    <t>Photocopy Service</t>
  </si>
  <si>
    <t>E5046</t>
  </si>
  <si>
    <t>Fax Service</t>
  </si>
  <si>
    <t>E5299</t>
  </si>
  <si>
    <t>Other Administrative Services</t>
  </si>
  <si>
    <t>E5305</t>
  </si>
  <si>
    <t>Data Processing Services</t>
  </si>
  <si>
    <t>Technical Services</t>
  </si>
  <si>
    <t>E5307</t>
  </si>
  <si>
    <t>Analytical Services</t>
  </si>
  <si>
    <t>E5310</t>
  </si>
  <si>
    <t>Computer Hardware Service</t>
  </si>
  <si>
    <t>E5315</t>
  </si>
  <si>
    <t>Computer Software Service</t>
  </si>
  <si>
    <t>E5320</t>
  </si>
  <si>
    <t>Computer Services</t>
  </si>
  <si>
    <t>E5350</t>
  </si>
  <si>
    <t>Other Technical Services</t>
  </si>
  <si>
    <t>E5410</t>
  </si>
  <si>
    <t>Office Supplies</t>
  </si>
  <si>
    <t>Administrative Supplies</t>
  </si>
  <si>
    <t>E5420</t>
  </si>
  <si>
    <t>Non-Capital Office Equipment</t>
  </si>
  <si>
    <t>E5450</t>
  </si>
  <si>
    <t>Other Administrative Supplies</t>
  </si>
  <si>
    <t>E5465</t>
  </si>
  <si>
    <t>Gasoline - Equip under 6000 lbs</t>
  </si>
  <si>
    <t>Fuel &amp; Lubricants</t>
  </si>
  <si>
    <t>E5466</t>
  </si>
  <si>
    <t>Gasoline-Other Larger Equipment</t>
  </si>
  <si>
    <t>E5470</t>
  </si>
  <si>
    <t>Oil &amp; Lubricants - Equip under 6000</t>
  </si>
  <si>
    <t>E5471</t>
  </si>
  <si>
    <t>Oil &amp; Lubricants-Other Larger Equip</t>
  </si>
  <si>
    <t>E5480</t>
  </si>
  <si>
    <t>Diesel - Equip under 6000 lbs</t>
  </si>
  <si>
    <t>E5481</t>
  </si>
  <si>
    <t>Diesel - Other Larger Equip</t>
  </si>
  <si>
    <t>E5490</t>
  </si>
  <si>
    <t>Gasohol - Equip under 6000 lbs</t>
  </si>
  <si>
    <t>E5491</t>
  </si>
  <si>
    <t>Gasohol - Other Larger Equip</t>
  </si>
  <si>
    <t>E5499</t>
  </si>
  <si>
    <t>Other Fuel &amp; Lub - Vehicles &lt; 6000</t>
  </si>
  <si>
    <t>E5500</t>
  </si>
  <si>
    <t>Other-Fuel &amp; Lub-Other Larger Equip</t>
  </si>
  <si>
    <t>E5510</t>
  </si>
  <si>
    <t>Resale-Licenses/Plates/Tags</t>
  </si>
  <si>
    <t>E5515</t>
  </si>
  <si>
    <t>Resale-Raw Materials</t>
  </si>
  <si>
    <t>E5520</t>
  </si>
  <si>
    <t>Resale-Merchandise</t>
  </si>
  <si>
    <t>E5521</t>
  </si>
  <si>
    <t>Resale-Books-Text</t>
  </si>
  <si>
    <t>E5522</t>
  </si>
  <si>
    <t>Resale-Books-Trade</t>
  </si>
  <si>
    <t>E5523</t>
  </si>
  <si>
    <t>Resale-Books-Corresp Study</t>
  </si>
  <si>
    <t>E5524</t>
  </si>
  <si>
    <t>Resale-Course Packets</t>
  </si>
  <si>
    <t>E5525</t>
  </si>
  <si>
    <t>Resale-Supplies-School</t>
  </si>
  <si>
    <t>E5526</t>
  </si>
  <si>
    <t>Resale-Supplies-General</t>
  </si>
  <si>
    <t>E5527</t>
  </si>
  <si>
    <t>Resale-Computer Hardware</t>
  </si>
  <si>
    <t>E5528</t>
  </si>
  <si>
    <t>Resale-Computer Software</t>
  </si>
  <si>
    <t>E5530</t>
  </si>
  <si>
    <t>Resale-Pkg &amp; Shipping</t>
  </si>
  <si>
    <t>E5550</t>
  </si>
  <si>
    <t>Resale-Other</t>
  </si>
  <si>
    <t>E5560</t>
  </si>
  <si>
    <t>Data Processing Supplies</t>
  </si>
  <si>
    <t>E5570</t>
  </si>
  <si>
    <t>Data Processing Software</t>
  </si>
  <si>
    <t>E5600</t>
  </si>
  <si>
    <t>Data Processing-Other</t>
  </si>
  <si>
    <t>E5610</t>
  </si>
  <si>
    <t>R&amp;M Sup-Bldg Contracts</t>
  </si>
  <si>
    <t>Repair &amp; Maintenance Supplies</t>
  </si>
  <si>
    <t>E5614</t>
  </si>
  <si>
    <t>R&amp;M Sup-Bldg Material</t>
  </si>
  <si>
    <t>E5615</t>
  </si>
  <si>
    <t>R&amp;M Sup-Land</t>
  </si>
  <si>
    <t>E5620</t>
  </si>
  <si>
    <t>R&amp;M Sup-Vehicle</t>
  </si>
  <si>
    <t>E5625</t>
  </si>
  <si>
    <t>R&amp;M Office Equipment</t>
  </si>
  <si>
    <t>E5630</t>
  </si>
  <si>
    <t>R&amp;M Machinery &amp; Equipment</t>
  </si>
  <si>
    <t>E5640</t>
  </si>
  <si>
    <t>R&amp;M Computer Equipment</t>
  </si>
  <si>
    <t>E5650</t>
  </si>
  <si>
    <t>R&amp;M Sup-Other</t>
  </si>
  <si>
    <t>E5655</t>
  </si>
  <si>
    <t>Clothing &amp; Personal Care</t>
  </si>
  <si>
    <t>Institutional/Residential Supplies</t>
  </si>
  <si>
    <t>E5670</t>
  </si>
  <si>
    <t>Food</t>
  </si>
  <si>
    <t>E5671</t>
  </si>
  <si>
    <t>Refreshments &amp; Meals - Internal</t>
  </si>
  <si>
    <t>E5690</t>
  </si>
  <si>
    <t>Laundry &amp; Linen</t>
  </si>
  <si>
    <t>E5695</t>
  </si>
  <si>
    <t>Hskpng/Janitor Supplies</t>
  </si>
  <si>
    <t>E5698</t>
  </si>
  <si>
    <t>Other Unallowable Expenditures</t>
  </si>
  <si>
    <t>E5699</t>
  </si>
  <si>
    <t>Other Instit &amp; Residential Supplies</t>
  </si>
  <si>
    <t>E5705</t>
  </si>
  <si>
    <t>Forage &amp; Feed</t>
  </si>
  <si>
    <t>Specific Use Supplies</t>
  </si>
  <si>
    <t>E5706</t>
  </si>
  <si>
    <t>Seed</t>
  </si>
  <si>
    <t>E5707</t>
  </si>
  <si>
    <t>Ag Fertilizers</t>
  </si>
  <si>
    <t>E5708</t>
  </si>
  <si>
    <t>Animal Health Expenses</t>
  </si>
  <si>
    <t>E5709</t>
  </si>
  <si>
    <t>Ag Chemicals</t>
  </si>
  <si>
    <t>E5710</t>
  </si>
  <si>
    <t>Minor Tools</t>
  </si>
  <si>
    <t>E5715</t>
  </si>
  <si>
    <t>Employee Uniforms/Clothing</t>
  </si>
  <si>
    <t>E5720</t>
  </si>
  <si>
    <t>Educational Supplies</t>
  </si>
  <si>
    <t>E5722</t>
  </si>
  <si>
    <t>Computer Software Supplies</t>
  </si>
  <si>
    <t>E5724</t>
  </si>
  <si>
    <t>Research Supplies</t>
  </si>
  <si>
    <t>E5725</t>
  </si>
  <si>
    <t>Field Supplies</t>
  </si>
  <si>
    <t>E5735</t>
  </si>
  <si>
    <t>Photo &amp; Video Supplies</t>
  </si>
  <si>
    <t>E5739</t>
  </si>
  <si>
    <t>Educational Films</t>
  </si>
  <si>
    <t>E5740</t>
  </si>
  <si>
    <t>Recr &amp; Athletic Supplies</t>
  </si>
  <si>
    <t>E5741</t>
  </si>
  <si>
    <t>Med Lab &amp; Tech Supplies</t>
  </si>
  <si>
    <t>E5743</t>
  </si>
  <si>
    <t>Med Supplies-Clinical</t>
  </si>
  <si>
    <t>E5744</t>
  </si>
  <si>
    <t>Med Supplies - Lab</t>
  </si>
  <si>
    <t>E5745</t>
  </si>
  <si>
    <t>Microfilm &amp; Microfiche Supplies</t>
  </si>
  <si>
    <t>E5746</t>
  </si>
  <si>
    <t>Fire/Emergency Cache Supplies</t>
  </si>
  <si>
    <t>E5747</t>
  </si>
  <si>
    <t>Med Supplies - X-Ray</t>
  </si>
  <si>
    <t>E5748</t>
  </si>
  <si>
    <t>Photocopy Supplies</t>
  </si>
  <si>
    <t>E5749</t>
  </si>
  <si>
    <t>Other Specific Use Supplies</t>
  </si>
  <si>
    <t>E5750</t>
  </si>
  <si>
    <t>Maps</t>
  </si>
  <si>
    <t>E5751</t>
  </si>
  <si>
    <t>Safety Supplies</t>
  </si>
  <si>
    <t>E5755</t>
  </si>
  <si>
    <t>Fire Insurance</t>
  </si>
  <si>
    <t>Insurance</t>
  </si>
  <si>
    <t>E5760</t>
  </si>
  <si>
    <t>Liability Insurance</t>
  </si>
  <si>
    <t>E5765</t>
  </si>
  <si>
    <t>Disability Insurance</t>
  </si>
  <si>
    <t>E5766</t>
  </si>
  <si>
    <t>Worker's Comp-Non Employee</t>
  </si>
  <si>
    <t>E5770</t>
  </si>
  <si>
    <t>Employee Bonds</t>
  </si>
  <si>
    <t>E5775</t>
  </si>
  <si>
    <t>Other Bonds</t>
  </si>
  <si>
    <t>E5780</t>
  </si>
  <si>
    <t>Auto Insurance</t>
  </si>
  <si>
    <t>E5785</t>
  </si>
  <si>
    <t>Aviation Insurance</t>
  </si>
  <si>
    <t>E5790</t>
  </si>
  <si>
    <t>Property Insurance</t>
  </si>
  <si>
    <t>E5799</t>
  </si>
  <si>
    <t>Other Insurance</t>
  </si>
  <si>
    <t>E5855</t>
  </si>
  <si>
    <t>Utilities-Electric</t>
  </si>
  <si>
    <t>Utility Charges</t>
  </si>
  <si>
    <t>E5860</t>
  </si>
  <si>
    <t>Utilities-Gas</t>
  </si>
  <si>
    <t>E5865</t>
  </si>
  <si>
    <t>Utilities-Garbage</t>
  </si>
  <si>
    <t>E5870</t>
  </si>
  <si>
    <t>Utilities-Water</t>
  </si>
  <si>
    <t>E5880</t>
  </si>
  <si>
    <t>Utilities-Sewer</t>
  </si>
  <si>
    <t>E5885</t>
  </si>
  <si>
    <t>Utilities-Fuel Oil</t>
  </si>
  <si>
    <t>E5887</t>
  </si>
  <si>
    <t>Utilities-Other Fuel</t>
  </si>
  <si>
    <t>E5889</t>
  </si>
  <si>
    <t>Utilities-Other Utilities</t>
  </si>
  <si>
    <t>E5905</t>
  </si>
  <si>
    <t>Rent-Data Processing Equip</t>
  </si>
  <si>
    <t>Rentals &amp; Operating Leases</t>
  </si>
  <si>
    <t>E5906</t>
  </si>
  <si>
    <t>Rent-Computer Software</t>
  </si>
  <si>
    <t>E5910</t>
  </si>
  <si>
    <t>Rent-Machinery &amp; Equip</t>
  </si>
  <si>
    <t>E5915</t>
  </si>
  <si>
    <t>Rent-Office Equipment</t>
  </si>
  <si>
    <t>E5920</t>
  </si>
  <si>
    <t>Rent-Motor Vehicles</t>
  </si>
  <si>
    <t>E5921</t>
  </si>
  <si>
    <t>Rent-Aircraft</t>
  </si>
  <si>
    <t>E5925</t>
  </si>
  <si>
    <t>Rent-Office Space</t>
  </si>
  <si>
    <t>E5935</t>
  </si>
  <si>
    <t>Rent-Storage &amp; Garage</t>
  </si>
  <si>
    <t>E5937</t>
  </si>
  <si>
    <t>Rent-Office Space-Non F&amp;A</t>
  </si>
  <si>
    <t>E5938</t>
  </si>
  <si>
    <t>Meeting/Conference Rooms</t>
  </si>
  <si>
    <t>E5939</t>
  </si>
  <si>
    <t>Other Rentals &amp; Leases</t>
  </si>
  <si>
    <t>E5940</t>
  </si>
  <si>
    <t>Other Rentals and Operating Leases</t>
  </si>
  <si>
    <t>E5962</t>
  </si>
  <si>
    <t>Interest Expense</t>
  </si>
  <si>
    <t>Miscellaneous Expenditures</t>
  </si>
  <si>
    <t>E5963</t>
  </si>
  <si>
    <t>Participant Support Costs</t>
  </si>
  <si>
    <t>E5965</t>
  </si>
  <si>
    <t>Commission Expense</t>
  </si>
  <si>
    <t>E5967</t>
  </si>
  <si>
    <t>Donations</t>
  </si>
  <si>
    <t>E5970</t>
  </si>
  <si>
    <t>Field Trips</t>
  </si>
  <si>
    <t>E5971</t>
  </si>
  <si>
    <t>Student Transportation</t>
  </si>
  <si>
    <t>E5974</t>
  </si>
  <si>
    <t>Settlements</t>
  </si>
  <si>
    <t>E5975</t>
  </si>
  <si>
    <t>Court Fees</t>
  </si>
  <si>
    <t>E5977</t>
  </si>
  <si>
    <t>Other Collection Costs</t>
  </si>
  <si>
    <t>E5979</t>
  </si>
  <si>
    <t>Non-Employee Search Expenses</t>
  </si>
  <si>
    <t>E5980</t>
  </si>
  <si>
    <t>Taxes &amp; Penalty Interest</t>
  </si>
  <si>
    <t>E5981</t>
  </si>
  <si>
    <t>Assessment</t>
  </si>
  <si>
    <t>E5983</t>
  </si>
  <si>
    <t>Awards and Recognition</t>
  </si>
  <si>
    <t>E5984</t>
  </si>
  <si>
    <t>Administrative Rule Expense</t>
  </si>
  <si>
    <t>E5986</t>
  </si>
  <si>
    <t>Undistributed Proc. Card Purchases</t>
  </si>
  <si>
    <t>E5987</t>
  </si>
  <si>
    <t>% Gift Fee</t>
  </si>
  <si>
    <t>E5988</t>
  </si>
  <si>
    <t>Employee Moving/Relocation</t>
  </si>
  <si>
    <t>E5989</t>
  </si>
  <si>
    <t>Non-State Empl Exp-1099</t>
  </si>
  <si>
    <t>E5990</t>
  </si>
  <si>
    <t>Non-State Empl Exp</t>
  </si>
  <si>
    <t>E5991</t>
  </si>
  <si>
    <t>E5992</t>
  </si>
  <si>
    <t>Promotion</t>
  </si>
  <si>
    <t>E5993</t>
  </si>
  <si>
    <t>Credit Card Discount</t>
  </si>
  <si>
    <t>E5994</t>
  </si>
  <si>
    <t>Refunds</t>
  </si>
  <si>
    <t>E5995</t>
  </si>
  <si>
    <t>Allocated Vehicle Pool</t>
  </si>
  <si>
    <t>E5996</t>
  </si>
  <si>
    <t>Royalties</t>
  </si>
  <si>
    <t>E5997</t>
  </si>
  <si>
    <t>Athletic Recruitment</t>
  </si>
  <si>
    <t>E5998</t>
  </si>
  <si>
    <t>Tickets</t>
  </si>
  <si>
    <t>E5999</t>
  </si>
  <si>
    <t>Misc Expenditures Other</t>
  </si>
  <si>
    <t>E8100</t>
  </si>
  <si>
    <t>Bond Issuance Expenses</t>
  </si>
  <si>
    <t>Bonds</t>
  </si>
  <si>
    <t>E8104</t>
  </si>
  <si>
    <t>Loan Redemption</t>
  </si>
  <si>
    <t>E8105</t>
  </si>
  <si>
    <t>Serial Bond Redemption</t>
  </si>
  <si>
    <t>E8502</t>
  </si>
  <si>
    <t>Depreciation Expense</t>
  </si>
  <si>
    <t>GAAP</t>
  </si>
  <si>
    <t>E8503</t>
  </si>
  <si>
    <t>Amortization Expense</t>
  </si>
  <si>
    <t>E8504</t>
  </si>
  <si>
    <t>Inventory Supply Expense</t>
  </si>
  <si>
    <t>E8505</t>
  </si>
  <si>
    <t>Bad Debt Expense</t>
  </si>
  <si>
    <t>E6010C</t>
  </si>
  <si>
    <t>&gt;5K Land</t>
  </si>
  <si>
    <t>Property &amp; Improvements</t>
  </si>
  <si>
    <t>Capital Outlay $5K or &gt;</t>
  </si>
  <si>
    <t>06</t>
  </si>
  <si>
    <t>E6020C</t>
  </si>
  <si>
    <t>&gt;5K Right of Way</t>
  </si>
  <si>
    <t>E6099C</t>
  </si>
  <si>
    <t>&gt;5K Property &amp; Improve Other</t>
  </si>
  <si>
    <t>E6120C</t>
  </si>
  <si>
    <t>&gt;5K Livestock</t>
  </si>
  <si>
    <t>Natural Resources</t>
  </si>
  <si>
    <t>E6130C</t>
  </si>
  <si>
    <t>&gt;5K Minerals</t>
  </si>
  <si>
    <t>E6140C</t>
  </si>
  <si>
    <t>&gt;5K Plants</t>
  </si>
  <si>
    <t>E6149C</t>
  </si>
  <si>
    <t>&gt;5K Natural Resources Other</t>
  </si>
  <si>
    <t>E6160C</t>
  </si>
  <si>
    <t>&gt;5K Site Improvements</t>
  </si>
  <si>
    <t>Site Developments</t>
  </si>
  <si>
    <t>E6170C</t>
  </si>
  <si>
    <t>&gt;5K Site Preparation</t>
  </si>
  <si>
    <t>E6180C</t>
  </si>
  <si>
    <t>&gt;5K Utilities</t>
  </si>
  <si>
    <t>E6199C</t>
  </si>
  <si>
    <t>&gt;5K Site Development Other</t>
  </si>
  <si>
    <t>E6220C</t>
  </si>
  <si>
    <t>&gt;5K Building</t>
  </si>
  <si>
    <t>Buildings &amp; Improvements</t>
  </si>
  <si>
    <t>E6230C</t>
  </si>
  <si>
    <t>&gt;5K Building Improvements</t>
  </si>
  <si>
    <t>E6399C</t>
  </si>
  <si>
    <t>&gt;5K Misc Structures</t>
  </si>
  <si>
    <t>E6410C</t>
  </si>
  <si>
    <t>&gt;5K Computer Equipment</t>
  </si>
  <si>
    <t>Computer Equipment</t>
  </si>
  <si>
    <t>E6420C</t>
  </si>
  <si>
    <t>&gt;5K Data Processing Equipment</t>
  </si>
  <si>
    <t>E6430C</t>
  </si>
  <si>
    <t>&gt;5K Computer Equipment Improvements</t>
  </si>
  <si>
    <t>E6499C</t>
  </si>
  <si>
    <t>&gt;5K Computer Equipment Other</t>
  </si>
  <si>
    <t>E6510C</t>
  </si>
  <si>
    <t>&gt;5K Educational Books</t>
  </si>
  <si>
    <t>Educational Materials &amp; Equipment</t>
  </si>
  <si>
    <t>E6519C</t>
  </si>
  <si>
    <t>&gt;5K Research Text</t>
  </si>
  <si>
    <t>E6520C</t>
  </si>
  <si>
    <t>&gt;5K Educational Equipment</t>
  </si>
  <si>
    <t>E6599C</t>
  </si>
  <si>
    <t>&gt;5K Educational Other</t>
  </si>
  <si>
    <t>E6610C</t>
  </si>
  <si>
    <t>&gt;5K Agric &amp; Landscape Equipment</t>
  </si>
  <si>
    <t>Motorized Equipment</t>
  </si>
  <si>
    <t>E6620C</t>
  </si>
  <si>
    <t>&gt;5K Constr &amp; Engr Equipment</t>
  </si>
  <si>
    <t>E6630C</t>
  </si>
  <si>
    <t>&gt;5K Autos &amp; Light Trucks</t>
  </si>
  <si>
    <t>E6640C</t>
  </si>
  <si>
    <t>&gt;5K Watercraft</t>
  </si>
  <si>
    <t>E6650C</t>
  </si>
  <si>
    <t>&gt;5K Small Motorized Equipment</t>
  </si>
  <si>
    <t>E6690C</t>
  </si>
  <si>
    <t>&gt;5K Motorized Equip Improvements</t>
  </si>
  <si>
    <t>E6699C</t>
  </si>
  <si>
    <t>&gt;5K Non Construction Vehicles</t>
  </si>
  <si>
    <t>E6710C</t>
  </si>
  <si>
    <t>&gt;5K Office Furniture</t>
  </si>
  <si>
    <t>Office Equipment</t>
  </si>
  <si>
    <t>E6720C</t>
  </si>
  <si>
    <t>&gt;5K Office Equipment</t>
  </si>
  <si>
    <t>E6730C</t>
  </si>
  <si>
    <t>&gt;5K Office Equipment Improvements</t>
  </si>
  <si>
    <t>E6799C</t>
  </si>
  <si>
    <t>&gt;5K Office Equipment Other</t>
  </si>
  <si>
    <t>E6810C</t>
  </si>
  <si>
    <t>&gt;5K Household/Laundry/Refrig Equip</t>
  </si>
  <si>
    <t>Specific Use Equipment</t>
  </si>
  <si>
    <t>E6830C</t>
  </si>
  <si>
    <t>&gt;5K Manufacturing Equipment</t>
  </si>
  <si>
    <t>E6840C</t>
  </si>
  <si>
    <t>&gt;5K Shop &amp; Plant Equipment</t>
  </si>
  <si>
    <t>E6850C</t>
  </si>
  <si>
    <t>&gt;5K Medical/Surgery/Lab Equipment</t>
  </si>
  <si>
    <t>E6860C</t>
  </si>
  <si>
    <t>&gt;5K Communication Equipment</t>
  </si>
  <si>
    <t>E6870C</t>
  </si>
  <si>
    <t>&gt;5K Electronic &amp; Photographic Equip</t>
  </si>
  <si>
    <t>E6880C</t>
  </si>
  <si>
    <t>&gt;5K Recreation Equipment</t>
  </si>
  <si>
    <t>E6899C</t>
  </si>
  <si>
    <t>&gt;5K Specific Use Equipment Other</t>
  </si>
  <si>
    <t>E6010</t>
  </si>
  <si>
    <t>Land</t>
  </si>
  <si>
    <t>Capital Outlay</t>
  </si>
  <si>
    <t>07</t>
  </si>
  <si>
    <t>E6020</t>
  </si>
  <si>
    <t>Right of Way</t>
  </si>
  <si>
    <t>E6099</t>
  </si>
  <si>
    <t>Property &amp; Improve Other</t>
  </si>
  <si>
    <t>E6120</t>
  </si>
  <si>
    <t>Livestock</t>
  </si>
  <si>
    <t>E6130</t>
  </si>
  <si>
    <t>Minerals</t>
  </si>
  <si>
    <t>E6140</t>
  </si>
  <si>
    <t>Plants</t>
  </si>
  <si>
    <t>E6149</t>
  </si>
  <si>
    <t>Natural Resources Other</t>
  </si>
  <si>
    <t>E6160</t>
  </si>
  <si>
    <t>Site Improvements</t>
  </si>
  <si>
    <t>E6170</t>
  </si>
  <si>
    <t>Site Preparation</t>
  </si>
  <si>
    <t>E6180</t>
  </si>
  <si>
    <t>Utilities</t>
  </si>
  <si>
    <t>E6199</t>
  </si>
  <si>
    <t>Site Development Other</t>
  </si>
  <si>
    <t>E6220</t>
  </si>
  <si>
    <t>Building</t>
  </si>
  <si>
    <t>E6230</t>
  </si>
  <si>
    <t>Building Improvements</t>
  </si>
  <si>
    <t>E6399</t>
  </si>
  <si>
    <t>Misc Structures</t>
  </si>
  <si>
    <t>E6410</t>
  </si>
  <si>
    <t>E6420</t>
  </si>
  <si>
    <t>Data Processing Equipment</t>
  </si>
  <si>
    <t>E6430</t>
  </si>
  <si>
    <t>Computer Equipment Improvements</t>
  </si>
  <si>
    <t>E6499</t>
  </si>
  <si>
    <t>Computer Equipment Other</t>
  </si>
  <si>
    <t>E6510</t>
  </si>
  <si>
    <t>Educational Books</t>
  </si>
  <si>
    <t>E6519</t>
  </si>
  <si>
    <t>Research Text</t>
  </si>
  <si>
    <t>E6520</t>
  </si>
  <si>
    <t>Educational Equipment</t>
  </si>
  <si>
    <t>E6599</t>
  </si>
  <si>
    <t>Educational Other</t>
  </si>
  <si>
    <t>E6610</t>
  </si>
  <si>
    <t>Agric &amp; Landscape Equipment</t>
  </si>
  <si>
    <t>E6620</t>
  </si>
  <si>
    <t>Constr &amp; Engr Equipment</t>
  </si>
  <si>
    <t>E6630</t>
  </si>
  <si>
    <t>Autos &amp; Light Trucks</t>
  </si>
  <si>
    <t>E6640</t>
  </si>
  <si>
    <t>Watercraft</t>
  </si>
  <si>
    <t>E6650</t>
  </si>
  <si>
    <t>Small Motorized Equipment</t>
  </si>
  <si>
    <t>E6690</t>
  </si>
  <si>
    <t>Motorized Equip Improvements</t>
  </si>
  <si>
    <t>E6699</t>
  </si>
  <si>
    <t>Other Motorized Equipment</t>
  </si>
  <si>
    <t>E6710</t>
  </si>
  <si>
    <t>Office Furniture</t>
  </si>
  <si>
    <t>E6720</t>
  </si>
  <si>
    <t>E6730</t>
  </si>
  <si>
    <t>Office Equipment Improvements</t>
  </si>
  <si>
    <t>E6799</t>
  </si>
  <si>
    <t>Office Equipment Other</t>
  </si>
  <si>
    <t>E6810</t>
  </si>
  <si>
    <t>Household/Laundry/Refrig Equipment</t>
  </si>
  <si>
    <t>E6830</t>
  </si>
  <si>
    <t>Manufacturing Equipment</t>
  </si>
  <si>
    <t>E6840</t>
  </si>
  <si>
    <t>Shop &amp; Plant Equipment</t>
  </si>
  <si>
    <t>E6850</t>
  </si>
  <si>
    <t>Medical/Surgery/Lab Equipment</t>
  </si>
  <si>
    <t>E6860</t>
  </si>
  <si>
    <t>Communication Equipment</t>
  </si>
  <si>
    <t>E6870</t>
  </si>
  <si>
    <t>Electronic &amp; Photographic Equipment</t>
  </si>
  <si>
    <t>E6880</t>
  </si>
  <si>
    <t>Recreational Equipment</t>
  </si>
  <si>
    <t>E6899</t>
  </si>
  <si>
    <t>Specific Use Equipment Other</t>
  </si>
  <si>
    <t>E5982</t>
  </si>
  <si>
    <t>Overhead</t>
  </si>
  <si>
    <t>09</t>
  </si>
  <si>
    <t>E7060</t>
  </si>
  <si>
    <t>Prizes &amp; Awards</t>
  </si>
  <si>
    <t>Awards, Contributions and Claims</t>
  </si>
  <si>
    <t>Trustee/Benefits</t>
  </si>
  <si>
    <t>10</t>
  </si>
  <si>
    <t>E7070</t>
  </si>
  <si>
    <t>Incentives</t>
  </si>
  <si>
    <t>E7080</t>
  </si>
  <si>
    <t>Risk Management Payments</t>
  </si>
  <si>
    <t>E7090</t>
  </si>
  <si>
    <t>Specialty Indemnity Payments</t>
  </si>
  <si>
    <t>E7095</t>
  </si>
  <si>
    <t>CIT Earnings Distribution</t>
  </si>
  <si>
    <t>E7096</t>
  </si>
  <si>
    <t>Investment Earnings Distribution</t>
  </si>
  <si>
    <t>E7097</t>
  </si>
  <si>
    <t>Gift Distribution to UI</t>
  </si>
  <si>
    <t>E7098</t>
  </si>
  <si>
    <t>Gift Distribution to Affiliates</t>
  </si>
  <si>
    <t>E7099</t>
  </si>
  <si>
    <t>Other</t>
  </si>
  <si>
    <t>E7110</t>
  </si>
  <si>
    <t>Scholarship &amp; Prizes</t>
  </si>
  <si>
    <t>Educational &amp; Training Assistance</t>
  </si>
  <si>
    <t>E7120</t>
  </si>
  <si>
    <t>Student Loans</t>
  </si>
  <si>
    <t>E7130</t>
  </si>
  <si>
    <t>Tuition &amp; Training Assistance</t>
  </si>
  <si>
    <t>E7140</t>
  </si>
  <si>
    <t>Graduate Student Tuition &amp; Fees - Not subject to F&amp;A charges</t>
  </si>
  <si>
    <t>E7150</t>
  </si>
  <si>
    <t>Participant support costs - Not subject to F&amp;A charges</t>
  </si>
  <si>
    <t>E7155</t>
  </si>
  <si>
    <t>Participant support costs - Subject to F&amp;A charges</t>
  </si>
  <si>
    <t>E7191</t>
  </si>
  <si>
    <t>Rents &amp; Lodging</t>
  </si>
  <si>
    <t>E7199</t>
  </si>
  <si>
    <t>Educational &amp; Training Asst Other</t>
  </si>
  <si>
    <t>E7240</t>
  </si>
  <si>
    <t>Life Insurance-Pension</t>
  </si>
  <si>
    <t>E7250</t>
  </si>
  <si>
    <t>Health Insurance-Pension</t>
  </si>
  <si>
    <t>E7299</t>
  </si>
  <si>
    <t>Pension Payments Other</t>
  </si>
  <si>
    <t>E7420</t>
  </si>
  <si>
    <t>College or University</t>
  </si>
  <si>
    <t>E7499</t>
  </si>
  <si>
    <t>Federal Paymts-Sub Grantees Other</t>
  </si>
  <si>
    <t>E7510</t>
  </si>
  <si>
    <t>State/Fed Funded Loans</t>
  </si>
  <si>
    <t>Miscellaneous Payments as Agent</t>
  </si>
  <si>
    <t>E7513</t>
  </si>
  <si>
    <t>Payroll-Social Security</t>
  </si>
  <si>
    <t>E7514</t>
  </si>
  <si>
    <t>Payroll-Federal Taxes</t>
  </si>
  <si>
    <t>E7520</t>
  </si>
  <si>
    <t>Payments to Indiv-1099 Reportable</t>
  </si>
  <si>
    <t>E7521</t>
  </si>
  <si>
    <t>Payments to Indiv-Non 1099 Report</t>
  </si>
  <si>
    <t>E7530</t>
  </si>
  <si>
    <t>E7599</t>
  </si>
  <si>
    <t>Misc Payments as Agent Other</t>
  </si>
  <si>
    <t>E7620</t>
  </si>
  <si>
    <t>E7699</t>
  </si>
  <si>
    <t>Non Fed Payments-Sub Grantees Ot</t>
  </si>
  <si>
    <t>0670</t>
  </si>
  <si>
    <t>Sales Tax Payable</t>
  </si>
  <si>
    <t>Sales Tax</t>
  </si>
  <si>
    <t>0674</t>
  </si>
  <si>
    <t>Sales Tax Payable - Other States</t>
  </si>
  <si>
    <t>Direct Expense</t>
  </si>
  <si>
    <t>Indirect Expense</t>
  </si>
  <si>
    <t>Cost Transfer Amount</t>
  </si>
  <si>
    <t>Salary Cost Transfer</t>
  </si>
  <si>
    <t>Salary Cost Transfer Effect</t>
  </si>
  <si>
    <t>Capital Outlay Cost Transfer</t>
  </si>
  <si>
    <t>Other Expense Cost Transfer</t>
  </si>
  <si>
    <r>
      <rPr>
        <b/>
        <sz val="11"/>
        <color theme="1"/>
        <rFont val="Calibri"/>
        <family val="2"/>
        <scheme val="minor"/>
      </rPr>
      <t xml:space="preserve">Input Grant Overhead (F&amp;A) Rate in </t>
    </r>
    <r>
      <rPr>
        <b/>
        <sz val="11"/>
        <color theme="4" tint="-0.249977111117893"/>
        <rFont val="Calibri"/>
        <family val="2"/>
        <scheme val="minor"/>
      </rPr>
      <t>Blue</t>
    </r>
    <r>
      <rPr>
        <b/>
        <sz val="11"/>
        <color theme="1"/>
        <rFont val="Calibri"/>
        <family val="2"/>
        <scheme val="minor"/>
      </rPr>
      <t xml:space="preserve"> Cell</t>
    </r>
    <r>
      <rPr>
        <sz val="11"/>
        <color theme="1"/>
        <rFont val="Calibri"/>
        <family val="2"/>
      </rPr>
      <t xml:space="preserve"> </t>
    </r>
    <r>
      <rPr>
        <b/>
        <sz val="12"/>
        <color theme="4" tint="-0.249977111117893"/>
        <rFont val="Calibri"/>
        <family val="2"/>
        <scheme val="minor"/>
      </rPr>
      <t>B8</t>
    </r>
  </si>
  <si>
    <r>
      <rPr>
        <b/>
        <sz val="11"/>
        <color theme="1"/>
        <rFont val="Calibri"/>
        <family val="2"/>
        <scheme val="minor"/>
      </rPr>
      <t xml:space="preserve">Select Employee Classifiaction in </t>
    </r>
    <r>
      <rPr>
        <b/>
        <sz val="11"/>
        <color theme="4" tint="-0.249977111117893"/>
        <rFont val="Calibri"/>
        <family val="2"/>
        <scheme val="minor"/>
      </rPr>
      <t>Blue</t>
    </r>
    <r>
      <rPr>
        <b/>
        <sz val="11"/>
        <color theme="1"/>
        <rFont val="Calibri"/>
        <family val="2"/>
        <scheme val="minor"/>
      </rPr>
      <t xml:space="preserve"> Cell</t>
    </r>
    <r>
      <rPr>
        <sz val="11"/>
        <color theme="1"/>
        <rFont val="Calibri"/>
        <family val="2"/>
      </rPr>
      <t xml:space="preserve"> </t>
    </r>
    <r>
      <rPr>
        <b/>
        <sz val="12"/>
        <color theme="4" tint="-0.249977111117893"/>
        <rFont val="Calibri"/>
        <family val="2"/>
        <scheme val="minor"/>
      </rPr>
      <t>B10</t>
    </r>
  </si>
  <si>
    <r>
      <rPr>
        <b/>
        <sz val="11"/>
        <color theme="1"/>
        <rFont val="Calibri"/>
        <family val="2"/>
        <scheme val="minor"/>
      </rPr>
      <t xml:space="preserve">Input Capital Outlay in </t>
    </r>
    <r>
      <rPr>
        <b/>
        <sz val="11"/>
        <color theme="4" tint="-0.249977111117893"/>
        <rFont val="Calibri"/>
        <family val="2"/>
        <scheme val="minor"/>
      </rPr>
      <t>Blue</t>
    </r>
    <r>
      <rPr>
        <b/>
        <sz val="11"/>
        <color theme="1"/>
        <rFont val="Calibri"/>
        <family val="2"/>
        <scheme val="minor"/>
      </rPr>
      <t xml:space="preserve"> Cell</t>
    </r>
    <r>
      <rPr>
        <sz val="11"/>
        <color theme="1"/>
        <rFont val="Calibri"/>
        <family val="2"/>
      </rPr>
      <t xml:space="preserve"> </t>
    </r>
    <r>
      <rPr>
        <b/>
        <sz val="12"/>
        <color theme="4" tint="-0.249977111117893"/>
        <rFont val="Calibri"/>
        <family val="2"/>
        <scheme val="minor"/>
      </rPr>
      <t>B26</t>
    </r>
  </si>
  <si>
    <t>buget cat.</t>
  </si>
  <si>
    <t>amt spent</t>
  </si>
  <si>
    <t>FnA %</t>
  </si>
  <si>
    <t>FnA</t>
  </si>
  <si>
    <t>CFR FY18</t>
  </si>
  <si>
    <t>Overhead Expense (F&amp;A)</t>
  </si>
  <si>
    <t>amt to be moved</t>
  </si>
  <si>
    <t xml:space="preserve"> a negative amount means over budgeted</t>
  </si>
  <si>
    <t>2 CFR 200</t>
  </si>
  <si>
    <t>Participant Support - Subsistence</t>
  </si>
  <si>
    <t>Participant Support- Travel</t>
  </si>
  <si>
    <t>Participant Support - Stipend</t>
  </si>
  <si>
    <t>Participant Support - Other</t>
  </si>
  <si>
    <t>E7151</t>
  </si>
  <si>
    <t>E7152</t>
  </si>
  <si>
    <t>E7153</t>
  </si>
  <si>
    <t>E7154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</si>
  <si>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</rPr>
      <t xml:space="preserve"> AMT to be Moved </t>
    </r>
    <r>
      <rPr>
        <b/>
        <sz val="11"/>
        <color rgb="FFFF0000"/>
        <rFont val="Calibri"/>
        <family val="2"/>
        <scheme val="minor"/>
      </rPr>
      <t>From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  <scheme val="minor"/>
      </rPr>
      <t>10, 11, 12, 20, 30, 45</t>
    </r>
    <r>
      <rPr>
        <sz val="11"/>
        <color theme="1"/>
        <rFont val="Calibri"/>
        <family val="2"/>
      </rPr>
      <t xml:space="preserve">  </t>
    </r>
    <r>
      <rPr>
        <b/>
        <sz val="11"/>
        <color rgb="FFFF0000"/>
        <rFont val="Calibri"/>
        <family val="2"/>
        <scheme val="minor"/>
      </rPr>
      <t>To</t>
    </r>
    <r>
      <rPr>
        <sz val="11"/>
        <color theme="1"/>
        <rFont val="Calibri"/>
        <family val="2"/>
      </rPr>
      <t xml:space="preserve"> 32 or 40</t>
    </r>
  </si>
  <si>
    <r>
      <t xml:space="preserve"> </t>
    </r>
    <r>
      <rPr>
        <b/>
        <sz val="11"/>
        <color rgb="FFFF0000"/>
        <rFont val="Calibri"/>
        <family val="2"/>
        <scheme val="minor"/>
      </rPr>
      <t>Decrease OH (60)</t>
    </r>
  </si>
  <si>
    <t>DC 10,11,12,20,30,45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</si>
  <si>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</rPr>
      <t xml:space="preserve"> AMT to be Moved </t>
    </r>
    <r>
      <rPr>
        <b/>
        <sz val="11"/>
        <color rgb="FFFF0000"/>
        <rFont val="Calibri"/>
        <family val="2"/>
        <scheme val="minor"/>
      </rPr>
      <t>From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  <scheme val="minor"/>
      </rPr>
      <t>32 or 40</t>
    </r>
    <r>
      <rPr>
        <sz val="11"/>
        <color theme="1"/>
        <rFont val="Calibri"/>
        <family val="2"/>
      </rPr>
      <t xml:space="preserve"> </t>
    </r>
    <r>
      <rPr>
        <b/>
        <sz val="11"/>
        <color rgb="FFFF0000"/>
        <rFont val="Calibri"/>
        <family val="2"/>
        <scheme val="minor"/>
      </rPr>
      <t>To</t>
    </r>
    <r>
      <rPr>
        <sz val="11"/>
        <color theme="1"/>
        <rFont val="Calibri"/>
        <family val="2"/>
      </rPr>
      <t xml:space="preserve"> 10, 11, 12, 20, 30, 45</t>
    </r>
  </si>
  <si>
    <t>Increase OH (60)</t>
  </si>
  <si>
    <t>Use Calculator When Budget Transfer Effects Budget Category 32, 40 or 70</t>
  </si>
  <si>
    <t>TO 32, 40 or 70</t>
  </si>
  <si>
    <t>Positive Effect on  32, 40 or 70</t>
  </si>
  <si>
    <t>From 32, 40 or 70</t>
  </si>
  <si>
    <t>Negative Effect on 32, 40 or 70</t>
  </si>
  <si>
    <t>60 is O/S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</si>
</sst>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%"/>
    <numFmt numFmtId="166" formatCode="0.0000"/>
  </numFmts>
  <fonts count="1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FF0000"/>
      <name val="Calibri"/>
      <family val="2"/>
    </font>
    <font>
      <sz val="11"/>
      <name val="Calibri"/>
      <family val="2"/>
    </font>
    <font>
      <sz val="11"/>
      <color theme="9" tint="0.79998168889431442"/>
      <name val="Calibri"/>
      <family val="2"/>
    </font>
    <font>
      <b/>
      <sz val="11"/>
      <color theme="9" tint="0.7999816888943144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3" fillId="4" borderId="0" xfId="0" applyFont="1" applyFill="1" applyBorder="1" applyAlignment="1">
      <alignment horizontal="center"/>
    </xf>
    <xf numFmtId="0" fontId="0" fillId="4" borderId="1" xfId="0" applyFill="1" applyBorder="1" applyAlignment="1"/>
    <xf numFmtId="0" fontId="0" fillId="4" borderId="2" xfId="0" applyFill="1" applyBorder="1" applyAlignment="1"/>
    <xf numFmtId="0" fontId="0" fillId="4" borderId="3" xfId="0" applyFill="1" applyBorder="1" applyAlignment="1"/>
    <xf numFmtId="0" fontId="0" fillId="4" borderId="0" xfId="0" applyFill="1" applyAlignment="1"/>
    <xf numFmtId="0" fontId="0" fillId="4" borderId="4" xfId="0" applyFill="1" applyBorder="1" applyAlignment="1"/>
    <xf numFmtId="0" fontId="0" fillId="4" borderId="5" xfId="0" applyFill="1" applyBorder="1" applyAlignment="1"/>
    <xf numFmtId="0" fontId="0" fillId="4" borderId="6" xfId="0" applyFill="1" applyBorder="1" applyAlignment="1"/>
    <xf numFmtId="0" fontId="0" fillId="4" borderId="0" xfId="0" applyFill="1"/>
    <xf numFmtId="10" fontId="0" fillId="4" borderId="0" xfId="0" applyNumberFormat="1" applyFill="1"/>
    <xf numFmtId="0" fontId="4" fillId="4" borderId="0" xfId="0" applyFont="1" applyFill="1"/>
    <xf numFmtId="0" fontId="0" fillId="4" borderId="1" xfId="0" applyFill="1" applyBorder="1"/>
    <xf numFmtId="10" fontId="5" fillId="2" borderId="7" xfId="0" applyNumberFormat="1" applyFont="1" applyFill="1" applyBorder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5" fillId="4" borderId="8" xfId="0" applyFont="1" applyFill="1" applyBorder="1"/>
    <xf numFmtId="44" fontId="0" fillId="2" borderId="9" xfId="0" applyNumberFormat="1" applyFill="1" applyBorder="1" applyProtection="1">
      <protection locked="0"/>
    </xf>
    <xf numFmtId="0" fontId="0" fillId="4" borderId="0" xfId="0" applyFill="1" applyBorder="1"/>
    <xf numFmtId="0" fontId="0" fillId="4" borderId="10" xfId="0" applyFill="1" applyBorder="1"/>
    <xf numFmtId="0" fontId="0" fillId="4" borderId="11" xfId="0" applyFill="1" applyBorder="1"/>
    <xf numFmtId="0" fontId="4" fillId="4" borderId="0" xfId="0" applyFont="1" applyFill="1" applyBorder="1" applyAlignment="1">
      <alignment horizontal="center"/>
    </xf>
    <xf numFmtId="49" fontId="4" fillId="4" borderId="0" xfId="0" applyNumberFormat="1" applyFont="1" applyFill="1" applyBorder="1" applyAlignment="1">
      <alignment horizontal="left"/>
    </xf>
    <xf numFmtId="0" fontId="5" fillId="4" borderId="9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wrapText="1"/>
    </xf>
    <xf numFmtId="0" fontId="8" fillId="4" borderId="9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44" fontId="0" fillId="3" borderId="9" xfId="0" applyNumberFormat="1" applyFill="1" applyBorder="1"/>
    <xf numFmtId="44" fontId="7" fillId="3" borderId="14" xfId="0" applyNumberFormat="1" applyFont="1" applyFill="1" applyBorder="1"/>
    <xf numFmtId="44" fontId="0" fillId="3" borderId="18" xfId="0" applyNumberFormat="1" applyFill="1" applyBorder="1"/>
    <xf numFmtId="44" fontId="7" fillId="3" borderId="19" xfId="0" applyNumberFormat="1" applyFont="1" applyFill="1" applyBorder="1"/>
    <xf numFmtId="0" fontId="0" fillId="4" borderId="20" xfId="0" applyFill="1" applyBorder="1"/>
    <xf numFmtId="0" fontId="5" fillId="4" borderId="21" xfId="0" applyFont="1" applyFill="1" applyBorder="1" applyAlignment="1">
      <alignment horizontal="center"/>
    </xf>
    <xf numFmtId="0" fontId="0" fillId="4" borderId="22" xfId="0" applyFill="1" applyBorder="1"/>
    <xf numFmtId="0" fontId="0" fillId="4" borderId="9" xfId="0" applyFill="1" applyBorder="1"/>
    <xf numFmtId="165" fontId="0" fillId="4" borderId="9" xfId="1" applyNumberFormat="1" applyFont="1" applyFill="1" applyBorder="1" applyAlignment="1">
      <alignment horizontal="center"/>
    </xf>
    <xf numFmtId="0" fontId="0" fillId="4" borderId="23" xfId="0" applyFill="1" applyBorder="1"/>
    <xf numFmtId="0" fontId="4" fillId="4" borderId="24" xfId="0" applyFont="1" applyFill="1" applyBorder="1"/>
    <xf numFmtId="165" fontId="5" fillId="2" borderId="25" xfId="1" applyNumberFormat="1" applyFont="1" applyFill="1" applyBorder="1" applyAlignment="1" applyProtection="1">
      <alignment horizontal="center"/>
      <protection locked="0"/>
    </xf>
    <xf numFmtId="0" fontId="4" fillId="4" borderId="0" xfId="0" applyFont="1" applyFill="1" applyBorder="1"/>
    <xf numFmtId="0" fontId="2" fillId="4" borderId="26" xfId="0" applyFont="1" applyFill="1" applyBorder="1"/>
    <xf numFmtId="44" fontId="0" fillId="4" borderId="0" xfId="0" applyNumberFormat="1" applyFill="1" applyBorder="1"/>
    <xf numFmtId="0" fontId="5" fillId="4" borderId="28" xfId="0" applyFont="1" applyFill="1" applyBorder="1"/>
    <xf numFmtId="165" fontId="5" fillId="4" borderId="19" xfId="0" applyNumberFormat="1" applyFont="1" applyFill="1" applyBorder="1" applyAlignment="1">
      <alignment horizontal="center"/>
    </xf>
    <xf numFmtId="164" fontId="0" fillId="4" borderId="0" xfId="0" applyNumberFormat="1" applyFill="1" applyBorder="1"/>
    <xf numFmtId="0" fontId="2" fillId="4" borderId="0" xfId="0" applyFont="1" applyFill="1" applyBorder="1"/>
    <xf numFmtId="0" fontId="4" fillId="4" borderId="26" xfId="0" applyFont="1" applyFill="1" applyBorder="1"/>
    <xf numFmtId="44" fontId="0" fillId="2" borderId="27" xfId="0" applyNumberFormat="1" applyFill="1" applyBorder="1" applyProtection="1">
      <protection locked="0"/>
    </xf>
    <xf numFmtId="0" fontId="4" fillId="4" borderId="30" xfId="0" applyFont="1" applyFill="1" applyBorder="1"/>
    <xf numFmtId="44" fontId="0" fillId="4" borderId="14" xfId="0" applyNumberFormat="1" applyFill="1" applyBorder="1"/>
    <xf numFmtId="44" fontId="0" fillId="3" borderId="19" xfId="0" applyNumberFormat="1" applyFill="1" applyBorder="1"/>
    <xf numFmtId="0" fontId="3" fillId="4" borderId="4" xfId="0" applyFont="1" applyFill="1" applyBorder="1"/>
    <xf numFmtId="44" fontId="0" fillId="3" borderId="31" xfId="0" applyNumberFormat="1" applyFill="1" applyBorder="1"/>
    <xf numFmtId="0" fontId="5" fillId="4" borderId="20" xfId="0" applyFont="1" applyFill="1" applyBorder="1"/>
    <xf numFmtId="165" fontId="0" fillId="4" borderId="0" xfId="1" applyNumberFormat="1" applyFont="1" applyFill="1"/>
    <xf numFmtId="165" fontId="0" fillId="4" borderId="9" xfId="0" applyNumberFormat="1" applyFill="1" applyBorder="1" applyAlignment="1">
      <alignment horizontal="center"/>
    </xf>
    <xf numFmtId="0" fontId="4" fillId="4" borderId="28" xfId="0" applyFont="1" applyFill="1" applyBorder="1"/>
    <xf numFmtId="0" fontId="4" fillId="4" borderId="32" xfId="0" applyFont="1" applyFill="1" applyBorder="1"/>
    <xf numFmtId="44" fontId="0" fillId="4" borderId="33" xfId="0" applyNumberFormat="1" applyFill="1" applyBorder="1"/>
    <xf numFmtId="0" fontId="4" fillId="4" borderId="11" xfId="0" applyFont="1" applyFill="1" applyBorder="1"/>
    <xf numFmtId="44" fontId="0" fillId="4" borderId="34" xfId="0" applyNumberFormat="1" applyFill="1" applyBorder="1"/>
    <xf numFmtId="0" fontId="3" fillId="4" borderId="28" xfId="0" applyFont="1" applyFill="1" applyBorder="1"/>
    <xf numFmtId="0" fontId="4" fillId="4" borderId="35" xfId="0" applyFont="1" applyFill="1" applyBorder="1"/>
    <xf numFmtId="0" fontId="4" fillId="4" borderId="1" xfId="0" applyFont="1" applyFill="1" applyBorder="1"/>
    <xf numFmtId="44" fontId="0" fillId="4" borderId="27" xfId="0" applyNumberFormat="1" applyFill="1" applyBorder="1"/>
    <xf numFmtId="44" fontId="0" fillId="4" borderId="19" xfId="0" applyNumberFormat="1" applyFill="1" applyBorder="1"/>
    <xf numFmtId="0" fontId="2" fillId="4" borderId="4" xfId="0" applyFont="1" applyFill="1" applyBorder="1"/>
    <xf numFmtId="44" fontId="0" fillId="2" borderId="25" xfId="0" applyNumberFormat="1" applyFill="1" applyBorder="1" applyProtection="1">
      <protection locked="0"/>
    </xf>
    <xf numFmtId="44" fontId="6" fillId="2" borderId="27" xfId="0" applyNumberFormat="1" applyFont="1" applyFill="1" applyBorder="1" applyAlignment="1" applyProtection="1">
      <alignment horizontal="center"/>
      <protection locked="0"/>
    </xf>
    <xf numFmtId="0" fontId="3" fillId="4" borderId="0" xfId="0" applyFont="1" applyFill="1" applyBorder="1"/>
    <xf numFmtId="44" fontId="0" fillId="4" borderId="0" xfId="0" applyNumberFormat="1" applyFill="1" applyBorder="1" applyProtection="1">
      <protection locked="0"/>
    </xf>
    <xf numFmtId="0" fontId="11" fillId="4" borderId="0" xfId="0" applyFont="1" applyFill="1"/>
    <xf numFmtId="0" fontId="12" fillId="4" borderId="0" xfId="0" applyFont="1" applyFill="1"/>
    <xf numFmtId="166" fontId="12" fillId="4" borderId="0" xfId="0" applyNumberFormat="1" applyFont="1" applyFill="1"/>
    <xf numFmtId="0" fontId="13" fillId="4" borderId="0" xfId="0" applyFont="1" applyFill="1"/>
    <xf numFmtId="166" fontId="13" fillId="4" borderId="0" xfId="0" applyNumberFormat="1" applyFont="1" applyFill="1"/>
    <xf numFmtId="165" fontId="13" fillId="4" borderId="0" xfId="1" applyNumberFormat="1" applyFont="1" applyFill="1" applyBorder="1" applyAlignment="1">
      <alignment horizontal="right"/>
    </xf>
    <xf numFmtId="164" fontId="13" fillId="4" borderId="0" xfId="0" applyNumberFormat="1" applyFont="1" applyFill="1"/>
    <xf numFmtId="2" fontId="0" fillId="0" borderId="0" xfId="0" applyNumberFormat="1"/>
    <xf numFmtId="0" fontId="12" fillId="4" borderId="0" xfId="0" applyFont="1" applyFill="1" applyBorder="1"/>
    <xf numFmtId="44" fontId="0" fillId="0" borderId="0" xfId="0" applyNumberFormat="1"/>
    <xf numFmtId="0" fontId="4" fillId="0" borderId="0" xfId="0" applyFont="1" applyFill="1" applyBorder="1"/>
    <xf numFmtId="165" fontId="13" fillId="4" borderId="0" xfId="0" applyNumberFormat="1" applyFont="1" applyFill="1"/>
    <xf numFmtId="2" fontId="13" fillId="4" borderId="0" xfId="0" applyNumberFormat="1" applyFont="1" applyFill="1" applyBorder="1"/>
    <xf numFmtId="44" fontId="13" fillId="4" borderId="0" xfId="0" applyNumberFormat="1" applyFont="1" applyFill="1"/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Border="1"/>
    <xf numFmtId="44" fontId="13" fillId="4" borderId="0" xfId="0" applyNumberFormat="1" applyFont="1" applyFill="1" applyBorder="1"/>
    <xf numFmtId="165" fontId="13" fillId="4" borderId="0" xfId="0" applyNumberFormat="1" applyFont="1" applyFill="1" applyBorder="1" applyAlignment="1">
      <alignment horizontal="right"/>
    </xf>
    <xf numFmtId="164" fontId="13" fillId="4" borderId="0" xfId="0" applyNumberFormat="1" applyFont="1" applyFill="1" applyAlignment="1">
      <alignment horizontal="center"/>
    </xf>
    <xf numFmtId="165" fontId="0" fillId="0" borderId="0" xfId="0" applyNumberFormat="1"/>
    <xf numFmtId="0" fontId="13" fillId="4" borderId="0" xfId="0" applyFont="1" applyFill="1" applyBorder="1"/>
    <xf numFmtId="165" fontId="13" fillId="4" borderId="0" xfId="1" applyNumberFormat="1" applyFont="1" applyFill="1" applyBorder="1" applyAlignment="1">
      <alignment horizontal="center"/>
    </xf>
    <xf numFmtId="44" fontId="12" fillId="4" borderId="0" xfId="0" applyNumberFormat="1" applyFont="1" applyFill="1" applyBorder="1"/>
    <xf numFmtId="166" fontId="12" fillId="4" borderId="0" xfId="0" applyNumberFormat="1" applyFont="1" applyFill="1" applyBorder="1"/>
    <xf numFmtId="165" fontId="0" fillId="2" borderId="9" xfId="1" applyNumberFormat="1" applyFont="1" applyFill="1" applyBorder="1" applyProtection="1">
      <protection locked="0"/>
    </xf>
    <xf numFmtId="0" fontId="18" fillId="0" borderId="0" xfId="2" applyFont="1" applyFill="1" applyAlignment="1">
      <alignment horizontal="center" wrapText="1"/>
    </xf>
    <xf numFmtId="0" fontId="18" fillId="0" borderId="0" xfId="2" applyFont="1" applyAlignment="1">
      <alignment horizontal="center"/>
    </xf>
    <xf numFmtId="0" fontId="18" fillId="0" borderId="0" xfId="2" applyFont="1" applyAlignment="1">
      <alignment horizontal="center" wrapText="1"/>
    </xf>
    <xf numFmtId="49" fontId="18" fillId="0" borderId="0" xfId="2" applyNumberFormat="1" applyFont="1" applyAlignment="1">
      <alignment horizontal="center" wrapText="1"/>
    </xf>
    <xf numFmtId="0" fontId="17" fillId="0" borderId="21" xfId="2" applyBorder="1"/>
    <xf numFmtId="0" fontId="17" fillId="0" borderId="0" xfId="2" applyBorder="1"/>
    <xf numFmtId="0" fontId="17" fillId="0" borderId="0" xfId="2" applyFill="1"/>
    <xf numFmtId="0" fontId="17" fillId="0" borderId="0" xfId="2"/>
    <xf numFmtId="0" fontId="17" fillId="0" borderId="0" xfId="2" applyAlignment="1">
      <alignment horizontal="center"/>
    </xf>
    <xf numFmtId="49" fontId="17" fillId="0" borderId="0" xfId="2" applyNumberFormat="1" applyFont="1" applyAlignment="1">
      <alignment horizontal="center"/>
    </xf>
    <xf numFmtId="0" fontId="17" fillId="0" borderId="0" xfId="2" applyFont="1" applyFill="1"/>
    <xf numFmtId="0" fontId="17" fillId="0" borderId="0" xfId="2" applyFont="1"/>
    <xf numFmtId="0" fontId="17" fillId="0" borderId="0" xfId="2" applyFont="1" applyAlignment="1">
      <alignment horizontal="center"/>
    </xf>
    <xf numFmtId="0" fontId="17" fillId="5" borderId="0" xfId="2" applyFill="1"/>
    <xf numFmtId="49" fontId="17" fillId="0" borderId="0" xfId="2" applyNumberFormat="1" applyFill="1"/>
    <xf numFmtId="0" fontId="4" fillId="4" borderId="29" xfId="0" applyFont="1" applyFill="1" applyBorder="1"/>
    <xf numFmtId="0" fontId="4" fillId="4" borderId="8" xfId="0" applyFont="1" applyFill="1" applyBorder="1"/>
    <xf numFmtId="44" fontId="0" fillId="4" borderId="14" xfId="0" applyNumberFormat="1" applyFill="1" applyBorder="1" applyProtection="1">
      <protection locked="0"/>
    </xf>
    <xf numFmtId="0" fontId="3" fillId="4" borderId="17" xfId="0" applyFont="1" applyFill="1" applyBorder="1"/>
    <xf numFmtId="44" fontId="0" fillId="6" borderId="19" xfId="0" applyNumberFormat="1" applyFill="1" applyBorder="1" applyProtection="1">
      <protection locked="0"/>
    </xf>
    <xf numFmtId="43" fontId="0" fillId="0" borderId="0" xfId="0" applyNumberFormat="1" applyProtection="1"/>
    <xf numFmtId="43" fontId="0" fillId="0" borderId="0" xfId="0" applyNumberFormat="1"/>
    <xf numFmtId="43" fontId="0" fillId="7" borderId="0" xfId="0" applyNumberFormat="1" applyFill="1"/>
    <xf numFmtId="0" fontId="17" fillId="8" borderId="0" xfId="2" applyFill="1"/>
    <xf numFmtId="0" fontId="17" fillId="8" borderId="0" xfId="2" applyFill="1" applyAlignment="1">
      <alignment horizontal="center"/>
    </xf>
    <xf numFmtId="49" fontId="17" fillId="8" borderId="0" xfId="2" applyNumberFormat="1" applyFont="1" applyFill="1" applyAlignment="1">
      <alignment horizontal="center"/>
    </xf>
    <xf numFmtId="0" fontId="17" fillId="8" borderId="0" xfId="2" applyFill="1" applyBorder="1"/>
    <xf numFmtId="10" fontId="0" fillId="7" borderId="0" xfId="0" applyNumberFormat="1" applyFill="1" applyProtection="1">
      <protection locked="0"/>
    </xf>
    <xf numFmtId="43" fontId="0" fillId="2" borderId="0" xfId="0" applyNumberFormat="1" applyFill="1" applyProtection="1">
      <protection locked="0"/>
    </xf>
    <xf numFmtId="10" fontId="0" fillId="7" borderId="0" xfId="1" applyNumberFormat="1" applyFont="1" applyFill="1" applyProtection="1">
      <protection locked="0"/>
    </xf>
    <xf numFmtId="43" fontId="0" fillId="7" borderId="0" xfId="3" applyFont="1" applyFill="1" applyProtection="1">
      <protection locked="0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44" fontId="7" fillId="3" borderId="13" xfId="0" applyNumberFormat="1" applyFont="1" applyFill="1" applyBorder="1" applyAlignment="1">
      <alignment horizontal="center" vertical="center"/>
    </xf>
    <xf numFmtId="44" fontId="7" fillId="3" borderId="15" xfId="0" applyNumberFormat="1" applyFont="1" applyFill="1" applyBorder="1" applyAlignment="1">
      <alignment horizontal="center" vertical="center"/>
    </xf>
    <xf numFmtId="44" fontId="7" fillId="3" borderId="9" xfId="0" applyNumberFormat="1" applyFont="1" applyFill="1" applyBorder="1" applyAlignment="1">
      <alignment horizontal="center" vertical="center"/>
    </xf>
    <xf numFmtId="44" fontId="0" fillId="3" borderId="14" xfId="0" applyNumberForma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0" fillId="0" borderId="0" xfId="0" applyAlignment="1">
      <alignment wrapText="1"/>
    </xf>
  </cellXfs>
  <cellStyles count="4">
    <cellStyle name="Comma" xfId="3" builtinId="3"/>
    <cellStyle name="Normal" xfId="0" builtinId="0"/>
    <cellStyle name="Normal 2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tensen\Desktop\Calcul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tensen\Desktop\Calculators%20Final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tensen\Desktop\Copy%20of%20Calculators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centage "/>
      <sheetName val="Budget_Expense Calculator"/>
      <sheetName val="Expense Codes"/>
    </sheetNames>
    <sheetDataSet>
      <sheetData sheetId="0">
        <row r="3">
          <cell r="B3">
            <v>1530</v>
          </cell>
        </row>
        <row r="4">
          <cell r="B4">
            <v>356933.48</v>
          </cell>
        </row>
        <row r="5">
          <cell r="B5">
            <v>4.286512993961788E-3</v>
          </cell>
          <cell r="C5">
            <v>7.5600000000000001E-2</v>
          </cell>
        </row>
      </sheetData>
      <sheetData sheetId="1">
        <row r="7">
          <cell r="H7">
            <v>0.45300000000000001</v>
          </cell>
          <cell r="K7">
            <v>1.4530000000000001</v>
          </cell>
        </row>
        <row r="9">
          <cell r="H9">
            <v>10939.2</v>
          </cell>
        </row>
        <row r="10">
          <cell r="H10">
            <v>4288.17</v>
          </cell>
        </row>
        <row r="11">
          <cell r="H11">
            <v>0.39200032909170685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5">
          <cell r="H25">
            <v>0</v>
          </cell>
        </row>
        <row r="27">
          <cell r="H27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centage "/>
      <sheetName val="OH Adjustment 06 or 10"/>
      <sheetName val="PCT Calculator"/>
      <sheetName val="Cost Transfer Effect on Grant "/>
      <sheetName val="Expense Codes"/>
      <sheetName val="OH Budget Adjustment 06 or 10"/>
      <sheetName val="Other Cost CT Calculator"/>
      <sheetName val="Salary Commitments"/>
    </sheetNames>
    <sheetDataSet>
      <sheetData sheetId="0">
        <row r="3">
          <cell r="B3">
            <v>2191</v>
          </cell>
        </row>
        <row r="4">
          <cell r="B4">
            <v>32000</v>
          </cell>
        </row>
        <row r="5">
          <cell r="B5">
            <v>6.8468749999999995E-2</v>
          </cell>
          <cell r="C5">
            <v>2.0299999999999999E-2</v>
          </cell>
        </row>
      </sheetData>
      <sheetData sheetId="1"/>
      <sheetData sheetId="2">
        <row r="8">
          <cell r="B8">
            <v>0.45300000000000001</v>
          </cell>
        </row>
      </sheetData>
      <sheetData sheetId="3">
        <row r="3">
          <cell r="D3" t="str">
            <v>Faculty</v>
          </cell>
        </row>
        <row r="4">
          <cell r="D4" t="str">
            <v>Staff</v>
          </cell>
        </row>
        <row r="5">
          <cell r="D5" t="str">
            <v>Temp</v>
          </cell>
        </row>
        <row r="6">
          <cell r="D6" t="str">
            <v>Student</v>
          </cell>
        </row>
        <row r="8">
          <cell r="B8">
            <v>0.45300000000000001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H adjustment 06-10"/>
      <sheetName val="PCT"/>
      <sheetName val="Effect on Grant no PCT"/>
      <sheetName val="Effect on Grant Original"/>
      <sheetName val="Original Expense Calculator"/>
    </sheetNames>
    <sheetDataSet>
      <sheetData sheetId="0" refreshError="1"/>
      <sheetData sheetId="1">
        <row r="2">
          <cell r="D2" t="str">
            <v>Faculty</v>
          </cell>
        </row>
        <row r="3">
          <cell r="D3" t="str">
            <v>Staff</v>
          </cell>
        </row>
        <row r="4">
          <cell r="D4" t="str">
            <v>Temp</v>
          </cell>
        </row>
        <row r="5">
          <cell r="D5" t="str">
            <v>Student</v>
          </cell>
        </row>
      </sheetData>
      <sheetData sheetId="2" refreshError="1"/>
      <sheetData sheetId="3" refreshError="1"/>
      <sheetData sheetId="4">
        <row r="7">
          <cell r="D7">
            <v>0.45300000000000001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F&amp;A calc."/>
    </sheetNames>
    <sheetDataSet>
      <sheetData sheetId="0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zoomScale="120" zoomScaleNormal="120" workbookViewId="0">
      <selection activeCell="C6" sqref="C6"/>
    </sheetView>
  </sheetViews>
  <sheetFormatPr defaultRowHeight="14.4" x14ac:dyDescent="0.3"/>
  <cols>
    <col min="1" max="1" width="17" customWidth="1"/>
    <col min="2" max="2" width="21.109375" customWidth="1"/>
    <col min="3" max="3" width="19.44140625" customWidth="1"/>
    <col min="4" max="4" width="19.88671875" customWidth="1"/>
    <col min="5" max="5" width="21.109375" customWidth="1"/>
  </cols>
  <sheetData>
    <row r="1" spans="1:5" ht="18" x14ac:dyDescent="0.35">
      <c r="A1" s="136" t="s">
        <v>868</v>
      </c>
      <c r="B1" s="136"/>
      <c r="C1" s="136"/>
      <c r="D1" s="136"/>
      <c r="E1" s="136"/>
    </row>
    <row r="2" spans="1:5" ht="16.2" thickBot="1" x14ac:dyDescent="0.35">
      <c r="A2" s="1"/>
      <c r="B2" s="1"/>
      <c r="C2" s="1"/>
      <c r="D2" s="1"/>
      <c r="E2" s="1"/>
    </row>
    <row r="3" spans="1:5" ht="15.6" x14ac:dyDescent="0.3">
      <c r="A3" s="2" t="s">
        <v>43</v>
      </c>
      <c r="B3" s="3"/>
      <c r="C3" s="4"/>
      <c r="D3" s="5"/>
      <c r="E3" s="5"/>
    </row>
    <row r="4" spans="1:5" ht="16.2" thickBot="1" x14ac:dyDescent="0.35">
      <c r="A4" s="6" t="s">
        <v>44</v>
      </c>
      <c r="B4" s="7"/>
      <c r="C4" s="8"/>
      <c r="D4" s="5"/>
      <c r="E4" s="5"/>
    </row>
    <row r="5" spans="1:5" x14ac:dyDescent="0.3">
      <c r="A5" s="9"/>
      <c r="B5" s="9"/>
      <c r="C5" s="10"/>
      <c r="D5" s="10"/>
      <c r="E5" s="10"/>
    </row>
    <row r="6" spans="1:5" ht="16.2" thickBot="1" x14ac:dyDescent="0.35">
      <c r="A6" s="11" t="s">
        <v>1</v>
      </c>
      <c r="B6" s="9"/>
      <c r="C6" s="9"/>
      <c r="D6" s="10"/>
      <c r="E6" s="10"/>
    </row>
    <row r="7" spans="1:5" x14ac:dyDescent="0.3">
      <c r="A7" s="12"/>
      <c r="B7" s="13" t="s">
        <v>6</v>
      </c>
      <c r="C7" s="14"/>
      <c r="D7" s="14"/>
      <c r="E7" s="15"/>
    </row>
    <row r="8" spans="1:5" x14ac:dyDescent="0.3">
      <c r="A8" s="16" t="s">
        <v>2</v>
      </c>
      <c r="B8" s="17"/>
      <c r="C8" s="18"/>
      <c r="D8" s="18"/>
      <c r="E8" s="19"/>
    </row>
    <row r="9" spans="1:5" x14ac:dyDescent="0.3">
      <c r="A9" s="16" t="s">
        <v>3</v>
      </c>
      <c r="B9" s="95">
        <v>0.47499999999999998</v>
      </c>
      <c r="C9" s="18"/>
      <c r="D9" s="18"/>
      <c r="E9" s="19"/>
    </row>
    <row r="10" spans="1:5" ht="15.6" x14ac:dyDescent="0.3">
      <c r="A10" s="20"/>
      <c r="B10" s="91">
        <f>1+B9</f>
        <v>1.4750000000000001</v>
      </c>
      <c r="C10" s="21" t="s">
        <v>4</v>
      </c>
      <c r="D10" s="22" t="s">
        <v>5</v>
      </c>
      <c r="E10" s="19"/>
    </row>
    <row r="11" spans="1:5" ht="28.8" x14ac:dyDescent="0.3">
      <c r="A11" s="127" t="s">
        <v>869</v>
      </c>
      <c r="B11" s="128"/>
      <c r="C11" s="23" t="s">
        <v>865</v>
      </c>
      <c r="D11" s="23" t="s">
        <v>864</v>
      </c>
      <c r="E11" s="24" t="s">
        <v>870</v>
      </c>
    </row>
    <row r="12" spans="1:5" x14ac:dyDescent="0.3">
      <c r="A12" s="129" t="s">
        <v>863</v>
      </c>
      <c r="B12" s="130"/>
      <c r="C12" s="137">
        <f>-B8/B10</f>
        <v>0</v>
      </c>
      <c r="D12" s="139">
        <f>(-C12)*-B9</f>
        <v>0</v>
      </c>
      <c r="E12" s="140">
        <f>-C12-D12</f>
        <v>0</v>
      </c>
    </row>
    <row r="13" spans="1:5" ht="21.75" customHeight="1" x14ac:dyDescent="0.3">
      <c r="A13" s="129"/>
      <c r="B13" s="130"/>
      <c r="C13" s="138"/>
      <c r="D13" s="139"/>
      <c r="E13" s="140"/>
    </row>
    <row r="14" spans="1:5" x14ac:dyDescent="0.3">
      <c r="A14" s="20"/>
      <c r="B14" s="18"/>
      <c r="C14" s="18"/>
      <c r="D14" s="18"/>
      <c r="E14" s="19"/>
    </row>
    <row r="15" spans="1:5" ht="28.8" x14ac:dyDescent="0.3">
      <c r="A15" s="127" t="s">
        <v>871</v>
      </c>
      <c r="B15" s="128"/>
      <c r="C15" s="23" t="s">
        <v>865</v>
      </c>
      <c r="D15" s="25" t="s">
        <v>867</v>
      </c>
      <c r="E15" s="26" t="s">
        <v>872</v>
      </c>
    </row>
    <row r="16" spans="1:5" x14ac:dyDescent="0.3">
      <c r="A16" s="129" t="s">
        <v>866</v>
      </c>
      <c r="B16" s="130"/>
      <c r="C16" s="27">
        <f>B8/B10</f>
        <v>0</v>
      </c>
      <c r="D16" s="27">
        <f>C16*B9</f>
        <v>0</v>
      </c>
      <c r="E16" s="28">
        <f>-C16-D16</f>
        <v>0</v>
      </c>
    </row>
    <row r="17" spans="1:5" x14ac:dyDescent="0.3">
      <c r="A17" s="129"/>
      <c r="B17" s="130"/>
      <c r="C17" s="133" t="s">
        <v>0</v>
      </c>
      <c r="D17" s="134" t="s">
        <v>0</v>
      </c>
      <c r="E17" s="135"/>
    </row>
    <row r="18" spans="1:5" ht="15" thickBot="1" x14ac:dyDescent="0.35">
      <c r="A18" s="131"/>
      <c r="B18" s="132"/>
      <c r="C18" s="29">
        <f>B8</f>
        <v>0</v>
      </c>
      <c r="D18" s="29">
        <f>C18*B9</f>
        <v>0</v>
      </c>
      <c r="E18" s="30">
        <f>-C18-D18</f>
        <v>0</v>
      </c>
    </row>
  </sheetData>
  <sheetProtection formatCells="0" formatColumns="0"/>
  <mergeCells count="9">
    <mergeCell ref="A15:B15"/>
    <mergeCell ref="A16:B18"/>
    <mergeCell ref="C17:E17"/>
    <mergeCell ref="A1:E1"/>
    <mergeCell ref="A11:B11"/>
    <mergeCell ref="A12:B13"/>
    <mergeCell ref="C12:C13"/>
    <mergeCell ref="D12:D13"/>
    <mergeCell ref="E12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8"/>
  <sheetViews>
    <sheetView workbookViewId="0">
      <selection activeCell="B14" sqref="B14"/>
    </sheetView>
  </sheetViews>
  <sheetFormatPr defaultRowHeight="14.4" x14ac:dyDescent="0.3"/>
  <cols>
    <col min="1" max="1" width="51" customWidth="1"/>
    <col min="2" max="2" width="17.5546875" customWidth="1"/>
    <col min="3" max="3" width="4.5546875" customWidth="1"/>
    <col min="4" max="5" width="14.6640625" customWidth="1"/>
    <col min="6" max="6" width="17.33203125" customWidth="1"/>
    <col min="7" max="7" width="17.5546875" customWidth="1"/>
  </cols>
  <sheetData>
    <row r="1" spans="1:7" ht="18.600000000000001" thickBot="1" x14ac:dyDescent="0.4">
      <c r="A1" s="141" t="s">
        <v>7</v>
      </c>
      <c r="B1" s="141"/>
      <c r="C1" s="141"/>
      <c r="D1" s="141"/>
      <c r="E1" s="141"/>
      <c r="F1" s="141"/>
      <c r="G1" s="141"/>
    </row>
    <row r="2" spans="1:7" ht="15.6" x14ac:dyDescent="0.3">
      <c r="A2" s="31" t="s">
        <v>843</v>
      </c>
      <c r="B2" s="9"/>
      <c r="C2" s="9"/>
      <c r="D2" s="32" t="s">
        <v>8</v>
      </c>
      <c r="E2" s="32" t="s">
        <v>850</v>
      </c>
      <c r="F2" s="9"/>
      <c r="G2" s="9"/>
    </row>
    <row r="3" spans="1:7" ht="15.6" x14ac:dyDescent="0.3">
      <c r="A3" s="33" t="s">
        <v>844</v>
      </c>
      <c r="B3" s="9"/>
      <c r="C3" s="9"/>
      <c r="D3" s="34" t="s">
        <v>10</v>
      </c>
      <c r="E3" s="35">
        <v>0.25900000000000001</v>
      </c>
      <c r="F3" s="9"/>
      <c r="G3" s="9"/>
    </row>
    <row r="4" spans="1:7" ht="16.2" thickBot="1" x14ac:dyDescent="0.35">
      <c r="A4" s="36" t="s">
        <v>38</v>
      </c>
      <c r="B4" s="9"/>
      <c r="C4" s="9"/>
      <c r="D4" s="34" t="s">
        <v>11</v>
      </c>
      <c r="E4" s="35">
        <v>0.32800000000000001</v>
      </c>
      <c r="F4" s="9"/>
      <c r="G4" s="9"/>
    </row>
    <row r="5" spans="1:7" x14ac:dyDescent="0.3">
      <c r="A5" s="9"/>
      <c r="B5" s="9"/>
      <c r="C5" s="9"/>
      <c r="D5" s="34" t="s">
        <v>12</v>
      </c>
      <c r="E5" s="35">
        <v>7.6999999999999999E-2</v>
      </c>
      <c r="F5" s="9"/>
      <c r="G5" s="9"/>
    </row>
    <row r="6" spans="1:7" x14ac:dyDescent="0.3">
      <c r="A6" s="9"/>
      <c r="B6" s="9"/>
      <c r="C6" s="9"/>
      <c r="D6" s="34" t="s">
        <v>13</v>
      </c>
      <c r="E6" s="35">
        <v>2.4E-2</v>
      </c>
      <c r="F6" s="9"/>
      <c r="G6" s="9"/>
    </row>
    <row r="7" spans="1:7" ht="15" thickBot="1" x14ac:dyDescent="0.35">
      <c r="A7" s="9"/>
      <c r="B7" s="9"/>
      <c r="C7" s="18"/>
      <c r="D7" s="91"/>
      <c r="E7" s="92"/>
      <c r="F7" s="74"/>
      <c r="G7" s="74"/>
    </row>
    <row r="8" spans="1:7" ht="16.2" thickBot="1" x14ac:dyDescent="0.35">
      <c r="A8" s="37" t="s">
        <v>14</v>
      </c>
      <c r="B8" s="38">
        <v>0.26</v>
      </c>
      <c r="C8" s="79"/>
      <c r="D8" s="77">
        <f>1+OHRate</f>
        <v>1.26</v>
      </c>
      <c r="E8" s="82"/>
      <c r="F8" s="74"/>
      <c r="G8" s="74"/>
    </row>
    <row r="9" spans="1:7" ht="16.2" thickBot="1" x14ac:dyDescent="0.35">
      <c r="A9" s="39"/>
      <c r="B9" s="18"/>
      <c r="C9" s="93"/>
      <c r="D9" s="74">
        <f>OHRate</f>
        <v>0.26</v>
      </c>
      <c r="E9" s="74"/>
      <c r="F9" s="74"/>
      <c r="G9" s="74"/>
    </row>
    <row r="10" spans="1:7" ht="18" x14ac:dyDescent="0.35">
      <c r="A10" s="40" t="s">
        <v>15</v>
      </c>
      <c r="B10" s="68" t="s">
        <v>13</v>
      </c>
      <c r="C10" s="93"/>
      <c r="D10" s="76">
        <f>IF(B10="Faculty",E3, IF(B10="Staff",E4,IF(B10="Temp",E5,IF(B10="Student",E6," "))))</f>
        <v>2.4E-2</v>
      </c>
      <c r="E10" s="74"/>
      <c r="F10" s="74"/>
      <c r="G10" s="74"/>
    </row>
    <row r="11" spans="1:7" ht="15" thickBot="1" x14ac:dyDescent="0.35">
      <c r="A11" s="42" t="s">
        <v>16</v>
      </c>
      <c r="B11" s="43">
        <f>D10</f>
        <v>2.4E-2</v>
      </c>
      <c r="C11" s="93"/>
      <c r="D11" s="75">
        <f>1+D10</f>
        <v>1.024</v>
      </c>
      <c r="E11" s="74"/>
      <c r="F11" s="74"/>
      <c r="G11" s="74"/>
    </row>
    <row r="12" spans="1:7" x14ac:dyDescent="0.3">
      <c r="A12" s="18"/>
      <c r="B12" s="44"/>
      <c r="C12" s="94"/>
      <c r="D12" s="75"/>
      <c r="E12" s="74"/>
      <c r="F12" s="74"/>
      <c r="G12" s="74"/>
    </row>
    <row r="13" spans="1:7" ht="18.600000000000001" thickBot="1" x14ac:dyDescent="0.4">
      <c r="A13" s="45" t="s">
        <v>17</v>
      </c>
      <c r="B13" s="18"/>
      <c r="C13" s="79"/>
      <c r="D13" s="75"/>
      <c r="E13" s="74"/>
      <c r="F13" s="74"/>
      <c r="G13" s="74"/>
    </row>
    <row r="14" spans="1:7" ht="15.6" x14ac:dyDescent="0.3">
      <c r="A14" s="46" t="s">
        <v>18</v>
      </c>
      <c r="B14" s="47"/>
      <c r="C14" s="93"/>
      <c r="D14" s="85" t="s">
        <v>19</v>
      </c>
      <c r="E14" s="85" t="s">
        <v>20</v>
      </c>
      <c r="F14" s="86" t="s">
        <v>21</v>
      </c>
      <c r="G14" s="85" t="s">
        <v>22</v>
      </c>
    </row>
    <row r="15" spans="1:7" ht="15.6" x14ac:dyDescent="0.3">
      <c r="A15" s="48" t="s">
        <v>23</v>
      </c>
      <c r="B15" s="49">
        <f>E15</f>
        <v>0</v>
      </c>
      <c r="C15" s="93"/>
      <c r="D15" s="87">
        <f>B14-B15</f>
        <v>0</v>
      </c>
      <c r="E15" s="87">
        <f>ROUND((B14/D8)*D9,2)</f>
        <v>0</v>
      </c>
      <c r="F15" s="87">
        <f>ROUND((D15/D11)*D10,2)</f>
        <v>0</v>
      </c>
      <c r="G15" s="87">
        <f>D15+E15</f>
        <v>0</v>
      </c>
    </row>
    <row r="16" spans="1:7" ht="15.6" x14ac:dyDescent="0.3">
      <c r="A16" s="48" t="s">
        <v>24</v>
      </c>
      <c r="B16" s="49">
        <f>F15</f>
        <v>0</v>
      </c>
      <c r="C16" s="93"/>
      <c r="D16" s="83"/>
      <c r="E16" s="74"/>
      <c r="F16" s="74"/>
      <c r="G16" s="74"/>
    </row>
    <row r="17" spans="1:7" ht="16.2" thickBot="1" x14ac:dyDescent="0.35">
      <c r="A17" s="51" t="s">
        <v>25</v>
      </c>
      <c r="B17" s="52">
        <f>B14-B15-B16</f>
        <v>0</v>
      </c>
      <c r="C17" s="72"/>
      <c r="D17" s="83"/>
      <c r="E17" s="84"/>
      <c r="F17" s="84"/>
      <c r="G17" s="84"/>
    </row>
    <row r="18" spans="1:7" x14ac:dyDescent="0.3">
      <c r="A18" s="9"/>
      <c r="B18" s="9"/>
      <c r="C18" s="9"/>
      <c r="D18" s="72"/>
      <c r="E18" s="72"/>
      <c r="F18" s="72"/>
      <c r="G18" s="72"/>
    </row>
  </sheetData>
  <sheetProtection formatCells="0" formatColumns="0"/>
  <mergeCells count="1">
    <mergeCell ref="A1:G1"/>
  </mergeCells>
  <dataValidations count="1">
    <dataValidation type="list" allowBlank="1" showInputMessage="1" showErrorMessage="1" sqref="B10">
      <formula1>Classification2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workbookViewId="0">
      <selection activeCell="B14" sqref="B14"/>
    </sheetView>
  </sheetViews>
  <sheetFormatPr defaultRowHeight="14.4" x14ac:dyDescent="0.3"/>
  <cols>
    <col min="1" max="1" width="59.44140625" customWidth="1"/>
    <col min="2" max="2" width="15.33203125" customWidth="1"/>
    <col min="3" max="3" width="5" customWidth="1"/>
    <col min="4" max="7" width="15.33203125" customWidth="1"/>
  </cols>
  <sheetData>
    <row r="1" spans="1:12" ht="18.600000000000001" thickBot="1" x14ac:dyDescent="0.4">
      <c r="A1" s="141" t="s">
        <v>26</v>
      </c>
      <c r="B1" s="141"/>
      <c r="C1" s="141"/>
      <c r="D1" s="141"/>
      <c r="E1" s="141"/>
      <c r="F1" s="141"/>
      <c r="G1" s="141"/>
    </row>
    <row r="2" spans="1:12" ht="15.6" x14ac:dyDescent="0.3">
      <c r="A2" s="53" t="s">
        <v>39</v>
      </c>
      <c r="B2" s="54"/>
      <c r="C2" s="9"/>
      <c r="D2" s="32" t="s">
        <v>8</v>
      </c>
      <c r="E2" s="32" t="s">
        <v>9</v>
      </c>
      <c r="F2" s="9"/>
      <c r="G2" s="9"/>
    </row>
    <row r="3" spans="1:12" ht="15.6" x14ac:dyDescent="0.3">
      <c r="A3" s="33" t="s">
        <v>40</v>
      </c>
      <c r="B3" s="9"/>
      <c r="C3" s="9"/>
      <c r="D3" s="34" t="s">
        <v>10</v>
      </c>
      <c r="E3" s="55">
        <f>'PCT Calculator'!E3</f>
        <v>0.25900000000000001</v>
      </c>
      <c r="F3" s="9"/>
      <c r="G3" s="9"/>
    </row>
    <row r="4" spans="1:12" ht="15.6" x14ac:dyDescent="0.3">
      <c r="A4" s="33" t="s">
        <v>41</v>
      </c>
      <c r="B4" s="9"/>
      <c r="C4" s="9"/>
      <c r="D4" s="34" t="s">
        <v>11</v>
      </c>
      <c r="E4" s="55">
        <f>'PCT Calculator'!E4</f>
        <v>0.32800000000000001</v>
      </c>
      <c r="F4" s="9"/>
      <c r="G4" s="9"/>
    </row>
    <row r="5" spans="1:12" ht="15.6" x14ac:dyDescent="0.3">
      <c r="A5" s="33" t="s">
        <v>42</v>
      </c>
      <c r="B5" s="9"/>
      <c r="C5" s="9"/>
      <c r="D5" s="34" t="s">
        <v>12</v>
      </c>
      <c r="E5" s="55">
        <f>'PCT Calculator'!E5</f>
        <v>7.6999999999999999E-2</v>
      </c>
      <c r="F5" s="9"/>
      <c r="G5" s="9"/>
      <c r="J5" s="90"/>
    </row>
    <row r="6" spans="1:12" ht="16.2" thickBot="1" x14ac:dyDescent="0.35">
      <c r="A6" s="36" t="s">
        <v>845</v>
      </c>
      <c r="B6" s="9"/>
      <c r="C6" s="9"/>
      <c r="D6" s="34" t="s">
        <v>13</v>
      </c>
      <c r="E6" s="55">
        <f>'PCT Calculator'!E6</f>
        <v>2.4E-2</v>
      </c>
      <c r="F6" s="9"/>
      <c r="G6" s="9"/>
    </row>
    <row r="7" spans="1:12" ht="15" thickBot="1" x14ac:dyDescent="0.35">
      <c r="A7" s="9"/>
      <c r="B7" s="9"/>
      <c r="C7" s="9"/>
      <c r="D7" s="79"/>
      <c r="E7" s="89"/>
      <c r="F7" s="9"/>
      <c r="G7" s="9"/>
    </row>
    <row r="8" spans="1:12" ht="16.2" thickBot="1" x14ac:dyDescent="0.35">
      <c r="A8" s="37" t="s">
        <v>27</v>
      </c>
      <c r="B8" s="38">
        <v>0.47499999999999998</v>
      </c>
      <c r="C8" s="9"/>
      <c r="D8" s="74">
        <f>1+OHRate2</f>
        <v>1.4750000000000001</v>
      </c>
      <c r="E8" s="74"/>
      <c r="F8" s="9"/>
      <c r="G8" s="9"/>
    </row>
    <row r="9" spans="1:12" ht="16.2" thickBot="1" x14ac:dyDescent="0.35">
      <c r="A9" s="39"/>
      <c r="B9" s="18"/>
      <c r="C9" s="18"/>
      <c r="D9" s="74">
        <f>OHRate2</f>
        <v>0.47499999999999998</v>
      </c>
      <c r="E9" s="74"/>
      <c r="F9" s="9"/>
      <c r="G9" s="9"/>
    </row>
    <row r="10" spans="1:12" ht="18" x14ac:dyDescent="0.35">
      <c r="A10" s="40" t="s">
        <v>15</v>
      </c>
      <c r="B10" s="68" t="s">
        <v>13</v>
      </c>
      <c r="C10" s="18"/>
      <c r="D10" s="88">
        <f>IF(B10="Faculty",E3, IF(B10="Staff",E4,IF(B10="Temp",E5,IF(B10="Student",E6," "))))</f>
        <v>2.4E-2</v>
      </c>
      <c r="E10" s="74"/>
      <c r="F10" s="9"/>
      <c r="G10" s="9"/>
    </row>
    <row r="11" spans="1:12" ht="16.2" thickBot="1" x14ac:dyDescent="0.35">
      <c r="A11" s="56" t="s">
        <v>16</v>
      </c>
      <c r="B11" s="43">
        <f>D10</f>
        <v>2.4E-2</v>
      </c>
      <c r="C11" s="41"/>
      <c r="D11" s="75">
        <f>1+D10</f>
        <v>1.024</v>
      </c>
      <c r="E11" s="74"/>
      <c r="F11" s="9"/>
      <c r="G11" s="9"/>
    </row>
    <row r="12" spans="1:12" x14ac:dyDescent="0.3">
      <c r="A12" s="18"/>
      <c r="B12" s="44"/>
      <c r="C12" s="41"/>
      <c r="D12" s="73"/>
      <c r="E12" s="74"/>
      <c r="F12" s="9"/>
      <c r="G12" s="9"/>
    </row>
    <row r="13" spans="1:12" ht="18.600000000000001" thickBot="1" x14ac:dyDescent="0.4">
      <c r="A13" s="45" t="s">
        <v>839</v>
      </c>
      <c r="B13" s="18"/>
      <c r="C13" s="41"/>
      <c r="D13" s="85" t="s">
        <v>28</v>
      </c>
      <c r="E13" s="85" t="s">
        <v>20</v>
      </c>
      <c r="F13" s="86" t="s">
        <v>21</v>
      </c>
      <c r="G13" s="85" t="s">
        <v>22</v>
      </c>
      <c r="J13" s="80"/>
      <c r="L13" s="80"/>
    </row>
    <row r="14" spans="1:12" ht="15.6" x14ac:dyDescent="0.3">
      <c r="A14" s="46" t="s">
        <v>29</v>
      </c>
      <c r="B14" s="47"/>
      <c r="C14" s="41"/>
      <c r="D14" s="87">
        <f>B14</f>
        <v>0</v>
      </c>
      <c r="E14" s="87">
        <f>ROUND((D14+F14)*D9,2)</f>
        <v>0</v>
      </c>
      <c r="F14" s="87">
        <f>ROUND(D14*D10,2)</f>
        <v>0</v>
      </c>
      <c r="G14" s="87">
        <f>D14+E14+F14</f>
        <v>0</v>
      </c>
    </row>
    <row r="15" spans="1:12" ht="15.6" x14ac:dyDescent="0.3">
      <c r="A15" s="57" t="s">
        <v>851</v>
      </c>
      <c r="B15" s="58">
        <f>E14</f>
        <v>0</v>
      </c>
      <c r="C15" s="9"/>
      <c r="D15" s="91"/>
      <c r="E15" s="91"/>
      <c r="F15" s="91"/>
      <c r="G15" s="91"/>
      <c r="K15" s="78"/>
      <c r="L15" s="80"/>
    </row>
    <row r="16" spans="1:12" ht="15.6" x14ac:dyDescent="0.3">
      <c r="A16" s="59" t="s">
        <v>30</v>
      </c>
      <c r="B16" s="60">
        <f>F14</f>
        <v>0</v>
      </c>
      <c r="C16" s="41"/>
      <c r="D16" s="87"/>
      <c r="E16" s="87"/>
      <c r="F16" s="91"/>
      <c r="G16" s="87"/>
      <c r="K16" s="80"/>
    </row>
    <row r="17" spans="1:11" ht="16.2" thickBot="1" x14ac:dyDescent="0.35">
      <c r="A17" s="61" t="s">
        <v>840</v>
      </c>
      <c r="B17" s="50">
        <f>ROUND(B14+B15+B16,2)</f>
        <v>0</v>
      </c>
      <c r="C17" s="9"/>
      <c r="D17" s="91"/>
      <c r="E17" s="91"/>
      <c r="F17" s="91"/>
      <c r="G17" s="91"/>
      <c r="J17" s="80"/>
      <c r="K17" s="80"/>
    </row>
    <row r="18" spans="1:11" ht="15.6" x14ac:dyDescent="0.3">
      <c r="A18" s="69"/>
      <c r="B18" s="41"/>
      <c r="C18" s="9"/>
      <c r="D18" s="91"/>
      <c r="E18" s="91"/>
      <c r="F18" s="91"/>
      <c r="G18" s="91"/>
      <c r="K18" s="80"/>
    </row>
    <row r="19" spans="1:11" ht="18.600000000000001" thickBot="1" x14ac:dyDescent="0.4">
      <c r="A19" s="71" t="s">
        <v>842</v>
      </c>
      <c r="B19" s="9"/>
      <c r="C19" s="41"/>
      <c r="D19" s="85" t="s">
        <v>31</v>
      </c>
      <c r="E19" s="85" t="s">
        <v>20</v>
      </c>
      <c r="F19" s="91"/>
      <c r="G19" s="85" t="s">
        <v>22</v>
      </c>
    </row>
    <row r="20" spans="1:11" ht="15.6" x14ac:dyDescent="0.3">
      <c r="A20" s="111" t="s">
        <v>32</v>
      </c>
      <c r="B20" s="47"/>
      <c r="C20" s="9"/>
      <c r="D20" s="87">
        <f>ROUND(B20/D8,2)</f>
        <v>0</v>
      </c>
      <c r="E20" s="87">
        <f>D20*D9</f>
        <v>0</v>
      </c>
      <c r="F20" s="91"/>
      <c r="G20" s="87">
        <f>SUM(D20:E20)</f>
        <v>0</v>
      </c>
    </row>
    <row r="21" spans="1:11" ht="15.6" x14ac:dyDescent="0.3">
      <c r="A21" s="112" t="s">
        <v>836</v>
      </c>
      <c r="B21" s="113"/>
      <c r="C21" s="9"/>
      <c r="D21" s="87"/>
      <c r="E21" s="87"/>
      <c r="F21" s="91"/>
      <c r="G21" s="87"/>
    </row>
    <row r="22" spans="1:11" ht="15.6" x14ac:dyDescent="0.3">
      <c r="A22" s="112" t="s">
        <v>837</v>
      </c>
      <c r="B22" s="113">
        <f>E20</f>
        <v>0</v>
      </c>
      <c r="C22" s="9"/>
      <c r="D22" s="87"/>
      <c r="E22" s="87"/>
      <c r="F22" s="91"/>
      <c r="G22" s="87"/>
    </row>
    <row r="23" spans="1:11" ht="16.2" thickBot="1" x14ac:dyDescent="0.35">
      <c r="A23" s="114" t="s">
        <v>838</v>
      </c>
      <c r="B23" s="115">
        <f>B20-E20</f>
        <v>0</v>
      </c>
      <c r="C23" s="9"/>
      <c r="D23" s="87"/>
      <c r="E23" s="87"/>
      <c r="F23" s="91"/>
      <c r="G23" s="87"/>
    </row>
    <row r="24" spans="1:11" ht="15.6" x14ac:dyDescent="0.3">
      <c r="A24" s="39"/>
      <c r="B24" s="70"/>
      <c r="C24" s="9"/>
      <c r="D24" s="87"/>
      <c r="E24" s="87"/>
      <c r="F24" s="91"/>
      <c r="G24" s="87"/>
    </row>
    <row r="25" spans="1:11" ht="18.600000000000001" thickBot="1" x14ac:dyDescent="0.4">
      <c r="A25" s="71" t="s">
        <v>841</v>
      </c>
      <c r="B25" s="9"/>
      <c r="C25" s="41"/>
      <c r="D25" s="91"/>
      <c r="E25" s="91"/>
      <c r="F25" s="91"/>
      <c r="G25" s="91"/>
    </row>
    <row r="26" spans="1:11" ht="16.2" thickBot="1" x14ac:dyDescent="0.35">
      <c r="A26" s="62" t="s">
        <v>33</v>
      </c>
      <c r="B26" s="67">
        <v>0</v>
      </c>
      <c r="C26" s="18"/>
      <c r="D26" s="87">
        <f>B26</f>
        <v>0</v>
      </c>
      <c r="E26" s="83"/>
      <c r="F26" s="91"/>
      <c r="G26" s="87">
        <f>SUM(D26:E26)</f>
        <v>0</v>
      </c>
    </row>
    <row r="27" spans="1:11" ht="15.6" x14ac:dyDescent="0.3">
      <c r="A27" s="39"/>
      <c r="B27" s="70"/>
      <c r="C27" s="18"/>
      <c r="D27" s="87"/>
      <c r="E27" s="83"/>
      <c r="F27" s="91"/>
      <c r="G27" s="87"/>
    </row>
    <row r="28" spans="1:11" ht="15" thickBot="1" x14ac:dyDescent="0.35">
      <c r="A28" s="9"/>
      <c r="B28" s="9"/>
      <c r="C28" s="41"/>
      <c r="D28" s="9"/>
      <c r="E28" s="9"/>
      <c r="F28" s="9"/>
      <c r="G28" s="9"/>
    </row>
    <row r="29" spans="1:11" ht="15.6" x14ac:dyDescent="0.3">
      <c r="A29" s="63" t="s">
        <v>34</v>
      </c>
      <c r="B29" s="64">
        <f>D26+D20+D14</f>
        <v>0</v>
      </c>
      <c r="C29" s="41"/>
      <c r="D29" s="9"/>
      <c r="E29" s="9"/>
      <c r="F29" s="9"/>
      <c r="G29" s="9"/>
    </row>
    <row r="30" spans="1:11" ht="15.6" x14ac:dyDescent="0.3">
      <c r="A30" s="48" t="s">
        <v>35</v>
      </c>
      <c r="B30" s="49">
        <f>E20+E14</f>
        <v>0</v>
      </c>
      <c r="C30" s="41"/>
      <c r="D30" s="9"/>
      <c r="E30" s="9"/>
      <c r="F30" s="9"/>
      <c r="G30" s="9"/>
    </row>
    <row r="31" spans="1:11" ht="16.2" thickBot="1" x14ac:dyDescent="0.35">
      <c r="A31" s="56" t="s">
        <v>36</v>
      </c>
      <c r="B31" s="65">
        <f>F14</f>
        <v>0</v>
      </c>
      <c r="C31" s="18"/>
      <c r="D31" s="9"/>
      <c r="E31" s="9"/>
      <c r="F31" s="9"/>
      <c r="G31" s="9"/>
    </row>
    <row r="32" spans="1:11" ht="18.600000000000001" thickBot="1" x14ac:dyDescent="0.4">
      <c r="A32" s="66" t="s">
        <v>37</v>
      </c>
      <c r="B32" s="52">
        <f>SUM(B29:B31)</f>
        <v>0</v>
      </c>
      <c r="C32" s="41"/>
      <c r="D32" s="9"/>
      <c r="E32" s="9"/>
      <c r="F32" s="9"/>
      <c r="G32" s="9"/>
    </row>
    <row r="33" spans="1:7" x14ac:dyDescent="0.3">
      <c r="A33" s="9"/>
      <c r="B33" s="9"/>
      <c r="C33" s="9"/>
      <c r="D33" s="9"/>
      <c r="E33" s="9"/>
      <c r="F33" s="9"/>
      <c r="G33" s="9"/>
    </row>
    <row r="34" spans="1:7" ht="15.6" x14ac:dyDescent="0.3">
      <c r="A34" s="81"/>
    </row>
  </sheetData>
  <sheetProtection algorithmName="SHA-512" hashValue="bfwMIuqXvmilIlcEm6YWWd2mdGMBrv0UI83aIkNWzk2eJ64K8bw5h7mMzKQfGlnOnsOV8tu64xf2VoohiaaQFQ==" saltValue="0BJyyMGwSmWFUJTf9f5oeA==" spinCount="100000" sheet="1" objects="1" scenarios="1" formatCells="0" formatColumns="0"/>
  <mergeCells count="1">
    <mergeCell ref="A1:G1"/>
  </mergeCells>
  <dataValidations count="1">
    <dataValidation type="list" allowBlank="1" showInputMessage="1" showErrorMessage="1" sqref="B10">
      <formula1>Classification2</formula1>
    </dataValidation>
  </dataValidations>
  <pageMargins left="0.7" right="0.7" top="0.75" bottom="0.75" header="0.3" footer="0.3"/>
  <pageSetup orientation="portrait" r:id="rId1"/>
  <ignoredErrors>
    <ignoredError sqref="B22:B23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7"/>
  <sheetViews>
    <sheetView workbookViewId="0">
      <pane ySplit="1" topLeftCell="A2" activePane="bottomLeft" state="frozenSplit"/>
      <selection pane="bottomLeft" activeCell="B31" sqref="B31"/>
    </sheetView>
  </sheetViews>
  <sheetFormatPr defaultColWidth="9.109375" defaultRowHeight="13.2" x14ac:dyDescent="0.25"/>
  <cols>
    <col min="1" max="1" width="10.88671875" style="102" customWidth="1"/>
    <col min="2" max="3" width="33.109375" style="103" customWidth="1"/>
    <col min="4" max="4" width="34" style="103" bestFit="1" customWidth="1"/>
    <col min="5" max="5" width="15.44140625" style="104" customWidth="1"/>
    <col min="6" max="6" width="11.88671875" style="108" customWidth="1"/>
    <col min="7" max="9" width="9.109375" style="103"/>
    <col min="10" max="10" width="9.6640625" style="101" customWidth="1"/>
    <col min="11" max="16384" width="9.109375" style="103"/>
  </cols>
  <sheetData>
    <row r="1" spans="1:10" ht="26.4" x14ac:dyDescent="0.25">
      <c r="A1" s="96" t="s">
        <v>45</v>
      </c>
      <c r="B1" s="97" t="s">
        <v>46</v>
      </c>
      <c r="C1" s="97" t="s">
        <v>854</v>
      </c>
      <c r="D1" s="97" t="s">
        <v>46</v>
      </c>
      <c r="E1" s="98" t="s">
        <v>47</v>
      </c>
      <c r="F1" s="99" t="s">
        <v>48</v>
      </c>
      <c r="G1" s="100"/>
      <c r="H1" s="100"/>
      <c r="I1" s="100"/>
    </row>
    <row r="2" spans="1:10" s="101" customFormat="1" x14ac:dyDescent="0.25">
      <c r="A2" s="102" t="s">
        <v>49</v>
      </c>
      <c r="B2" s="103" t="s">
        <v>50</v>
      </c>
      <c r="C2" s="103" t="s">
        <v>31</v>
      </c>
      <c r="D2" s="103" t="s">
        <v>51</v>
      </c>
      <c r="E2" s="104" t="s">
        <v>50</v>
      </c>
      <c r="F2" s="105" t="s">
        <v>52</v>
      </c>
      <c r="G2" s="103"/>
      <c r="H2" s="103"/>
      <c r="I2" s="103"/>
    </row>
    <row r="3" spans="1:10" s="122" customFormat="1" x14ac:dyDescent="0.25">
      <c r="A3" s="119" t="s">
        <v>53</v>
      </c>
      <c r="B3" s="119" t="s">
        <v>54</v>
      </c>
      <c r="C3" s="119"/>
      <c r="D3" s="119" t="s">
        <v>51</v>
      </c>
      <c r="E3" s="120" t="s">
        <v>50</v>
      </c>
      <c r="F3" s="121" t="s">
        <v>52</v>
      </c>
      <c r="G3" s="119"/>
      <c r="H3" s="119"/>
      <c r="I3" s="119"/>
    </row>
    <row r="4" spans="1:10" s="122" customFormat="1" x14ac:dyDescent="0.25">
      <c r="A4" s="119" t="s">
        <v>55</v>
      </c>
      <c r="B4" s="119" t="s">
        <v>56</v>
      </c>
      <c r="C4" s="119"/>
      <c r="D4" s="119" t="s">
        <v>51</v>
      </c>
      <c r="E4" s="120" t="s">
        <v>50</v>
      </c>
      <c r="F4" s="121" t="s">
        <v>52</v>
      </c>
      <c r="G4" s="119"/>
      <c r="H4" s="119"/>
      <c r="I4" s="119"/>
    </row>
    <row r="5" spans="1:10" s="122" customFormat="1" x14ac:dyDescent="0.25">
      <c r="A5" s="119" t="s">
        <v>57</v>
      </c>
      <c r="B5" s="119" t="s">
        <v>58</v>
      </c>
      <c r="C5" s="119"/>
      <c r="D5" s="119" t="s">
        <v>51</v>
      </c>
      <c r="E5" s="120" t="s">
        <v>50</v>
      </c>
      <c r="F5" s="121" t="s">
        <v>52</v>
      </c>
      <c r="G5" s="119"/>
      <c r="H5" s="119"/>
      <c r="I5" s="119"/>
    </row>
    <row r="6" spans="1:10" s="122" customFormat="1" x14ac:dyDescent="0.25">
      <c r="A6" s="119" t="s">
        <v>59</v>
      </c>
      <c r="B6" s="119" t="s">
        <v>60</v>
      </c>
      <c r="C6" s="119"/>
      <c r="D6" s="119" t="s">
        <v>51</v>
      </c>
      <c r="E6" s="120" t="s">
        <v>50</v>
      </c>
      <c r="F6" s="121" t="s">
        <v>52</v>
      </c>
      <c r="G6" s="119"/>
      <c r="H6" s="119"/>
      <c r="I6" s="119"/>
    </row>
    <row r="7" spans="1:10" s="122" customFormat="1" x14ac:dyDescent="0.25">
      <c r="A7" s="119" t="s">
        <v>61</v>
      </c>
      <c r="B7" s="119" t="s">
        <v>62</v>
      </c>
      <c r="C7" s="119"/>
      <c r="D7" s="119" t="s">
        <v>63</v>
      </c>
      <c r="E7" s="120" t="s">
        <v>30</v>
      </c>
      <c r="F7" s="121" t="s">
        <v>64</v>
      </c>
      <c r="G7" s="119"/>
      <c r="H7" s="119"/>
      <c r="I7" s="119"/>
    </row>
    <row r="8" spans="1:10" s="122" customFormat="1" x14ac:dyDescent="0.25">
      <c r="A8" s="119" t="s">
        <v>65</v>
      </c>
      <c r="B8" s="119" t="s">
        <v>66</v>
      </c>
      <c r="C8" s="119"/>
      <c r="D8" s="119" t="s">
        <v>63</v>
      </c>
      <c r="E8" s="120" t="s">
        <v>30</v>
      </c>
      <c r="F8" s="121" t="s">
        <v>64</v>
      </c>
      <c r="G8" s="119"/>
      <c r="H8" s="119"/>
      <c r="I8" s="119"/>
    </row>
    <row r="9" spans="1:10" s="119" customFormat="1" x14ac:dyDescent="0.25">
      <c r="A9" s="119" t="s">
        <v>67</v>
      </c>
      <c r="B9" s="119" t="s">
        <v>68</v>
      </c>
      <c r="D9" s="119" t="s">
        <v>63</v>
      </c>
      <c r="E9" s="120" t="s">
        <v>30</v>
      </c>
      <c r="F9" s="121" t="s">
        <v>64</v>
      </c>
      <c r="J9" s="122"/>
    </row>
    <row r="10" spans="1:10" s="119" customFormat="1" x14ac:dyDescent="0.25">
      <c r="A10" s="119" t="s">
        <v>69</v>
      </c>
      <c r="B10" s="119" t="s">
        <v>70</v>
      </c>
      <c r="D10" s="119" t="s">
        <v>63</v>
      </c>
      <c r="E10" s="120" t="s">
        <v>30</v>
      </c>
      <c r="F10" s="121" t="s">
        <v>64</v>
      </c>
      <c r="J10" s="122"/>
    </row>
    <row r="11" spans="1:10" s="119" customFormat="1" x14ac:dyDescent="0.25">
      <c r="A11" s="119" t="s">
        <v>71</v>
      </c>
      <c r="B11" s="119" t="s">
        <v>72</v>
      </c>
      <c r="D11" s="119" t="s">
        <v>63</v>
      </c>
      <c r="E11" s="120" t="s">
        <v>30</v>
      </c>
      <c r="F11" s="121" t="s">
        <v>64</v>
      </c>
      <c r="J11" s="122"/>
    </row>
    <row r="12" spans="1:10" s="119" customFormat="1" x14ac:dyDescent="0.25">
      <c r="A12" s="119" t="s">
        <v>73</v>
      </c>
      <c r="B12" s="119" t="s">
        <v>74</v>
      </c>
      <c r="D12" s="119" t="s">
        <v>63</v>
      </c>
      <c r="E12" s="120" t="s">
        <v>30</v>
      </c>
      <c r="F12" s="121" t="s">
        <v>64</v>
      </c>
      <c r="J12" s="122"/>
    </row>
    <row r="13" spans="1:10" s="119" customFormat="1" x14ac:dyDescent="0.25">
      <c r="A13" s="119" t="s">
        <v>75</v>
      </c>
      <c r="B13" s="119" t="s">
        <v>76</v>
      </c>
      <c r="D13" s="119" t="s">
        <v>63</v>
      </c>
      <c r="E13" s="120" t="s">
        <v>30</v>
      </c>
      <c r="F13" s="121" t="s">
        <v>64</v>
      </c>
      <c r="J13" s="122"/>
    </row>
    <row r="14" spans="1:10" s="119" customFormat="1" x14ac:dyDescent="0.25">
      <c r="A14" s="119" t="s">
        <v>77</v>
      </c>
      <c r="B14" s="119" t="s">
        <v>78</v>
      </c>
      <c r="D14" s="119" t="s">
        <v>63</v>
      </c>
      <c r="E14" s="120" t="s">
        <v>30</v>
      </c>
      <c r="F14" s="121" t="s">
        <v>64</v>
      </c>
      <c r="J14" s="122"/>
    </row>
    <row r="15" spans="1:10" s="119" customFormat="1" x14ac:dyDescent="0.25">
      <c r="A15" s="119" t="s">
        <v>79</v>
      </c>
      <c r="B15" s="119" t="s">
        <v>80</v>
      </c>
      <c r="D15" s="119" t="s">
        <v>63</v>
      </c>
      <c r="E15" s="120" t="s">
        <v>30</v>
      </c>
      <c r="F15" s="121" t="s">
        <v>64</v>
      </c>
      <c r="J15" s="122"/>
    </row>
    <row r="16" spans="1:10" s="119" customFormat="1" x14ac:dyDescent="0.25">
      <c r="A16" s="119" t="s">
        <v>81</v>
      </c>
      <c r="B16" s="119" t="s">
        <v>82</v>
      </c>
      <c r="D16" s="119" t="s">
        <v>63</v>
      </c>
      <c r="E16" s="120" t="s">
        <v>30</v>
      </c>
      <c r="F16" s="121" t="s">
        <v>64</v>
      </c>
      <c r="J16" s="122"/>
    </row>
    <row r="17" spans="1:10" s="119" customFormat="1" x14ac:dyDescent="0.25">
      <c r="A17" s="119" t="s">
        <v>83</v>
      </c>
      <c r="B17" s="119" t="s">
        <v>84</v>
      </c>
      <c r="D17" s="119" t="s">
        <v>63</v>
      </c>
      <c r="E17" s="120" t="s">
        <v>30</v>
      </c>
      <c r="F17" s="121" t="s">
        <v>64</v>
      </c>
      <c r="J17" s="122"/>
    </row>
    <row r="18" spans="1:10" x14ac:dyDescent="0.25">
      <c r="A18" s="106" t="s">
        <v>85</v>
      </c>
      <c r="B18" s="103" t="s">
        <v>86</v>
      </c>
      <c r="D18" s="107" t="s">
        <v>63</v>
      </c>
      <c r="E18" s="108" t="s">
        <v>30</v>
      </c>
      <c r="F18" s="105" t="s">
        <v>64</v>
      </c>
    </row>
    <row r="19" spans="1:10" x14ac:dyDescent="0.25">
      <c r="A19" s="102" t="s">
        <v>87</v>
      </c>
      <c r="B19" s="103" t="s">
        <v>88</v>
      </c>
      <c r="D19" s="103" t="s">
        <v>63</v>
      </c>
      <c r="E19" s="104" t="s">
        <v>30</v>
      </c>
      <c r="F19" s="105" t="s">
        <v>64</v>
      </c>
    </row>
    <row r="20" spans="1:10" x14ac:dyDescent="0.25">
      <c r="A20" s="106" t="s">
        <v>89</v>
      </c>
      <c r="B20" s="107" t="s">
        <v>90</v>
      </c>
      <c r="C20" s="107"/>
      <c r="D20" s="107" t="s">
        <v>63</v>
      </c>
      <c r="E20" s="108" t="s">
        <v>30</v>
      </c>
      <c r="F20" s="105" t="s">
        <v>64</v>
      </c>
    </row>
    <row r="21" spans="1:10" s="119" customFormat="1" x14ac:dyDescent="0.25">
      <c r="A21" s="119" t="s">
        <v>91</v>
      </c>
      <c r="B21" s="119" t="s">
        <v>92</v>
      </c>
      <c r="D21" s="119" t="s">
        <v>63</v>
      </c>
      <c r="E21" s="120" t="s">
        <v>30</v>
      </c>
      <c r="F21" s="121" t="s">
        <v>64</v>
      </c>
      <c r="J21" s="122"/>
    </row>
    <row r="22" spans="1:10" x14ac:dyDescent="0.25">
      <c r="A22" s="102" t="s">
        <v>93</v>
      </c>
      <c r="B22" s="103" t="s">
        <v>94</v>
      </c>
      <c r="D22" s="103" t="s">
        <v>95</v>
      </c>
      <c r="E22" s="104" t="s">
        <v>96</v>
      </c>
      <c r="F22" s="105" t="s">
        <v>97</v>
      </c>
    </row>
    <row r="23" spans="1:10" x14ac:dyDescent="0.25">
      <c r="A23" s="102" t="s">
        <v>98</v>
      </c>
      <c r="B23" s="103" t="s">
        <v>99</v>
      </c>
      <c r="D23" s="103" t="s">
        <v>95</v>
      </c>
      <c r="E23" s="104" t="s">
        <v>96</v>
      </c>
      <c r="F23" s="105" t="s">
        <v>97</v>
      </c>
    </row>
    <row r="24" spans="1:10" x14ac:dyDescent="0.25">
      <c r="A24" s="102" t="s">
        <v>100</v>
      </c>
      <c r="B24" s="103" t="s">
        <v>101</v>
      </c>
      <c r="D24" s="103" t="s">
        <v>102</v>
      </c>
      <c r="E24" s="104" t="s">
        <v>103</v>
      </c>
      <c r="F24" s="105" t="s">
        <v>104</v>
      </c>
    </row>
    <row r="25" spans="1:10" x14ac:dyDescent="0.25">
      <c r="A25" s="102" t="s">
        <v>105</v>
      </c>
      <c r="B25" s="103" t="s">
        <v>106</v>
      </c>
      <c r="D25" s="103" t="s">
        <v>102</v>
      </c>
      <c r="E25" s="104" t="s">
        <v>103</v>
      </c>
      <c r="F25" s="105" t="s">
        <v>104</v>
      </c>
    </row>
    <row r="26" spans="1:10" x14ac:dyDescent="0.25">
      <c r="A26" s="102" t="s">
        <v>107</v>
      </c>
      <c r="B26" s="103" t="s">
        <v>108</v>
      </c>
      <c r="D26" s="103" t="s">
        <v>102</v>
      </c>
      <c r="E26" s="104" t="s">
        <v>103</v>
      </c>
      <c r="F26" s="105" t="s">
        <v>104</v>
      </c>
    </row>
    <row r="27" spans="1:10" x14ac:dyDescent="0.25">
      <c r="A27" s="102" t="s">
        <v>109</v>
      </c>
      <c r="B27" s="103" t="s">
        <v>110</v>
      </c>
      <c r="D27" s="103" t="s">
        <v>102</v>
      </c>
      <c r="E27" s="104" t="s">
        <v>103</v>
      </c>
      <c r="F27" s="105" t="s">
        <v>104</v>
      </c>
    </row>
    <row r="28" spans="1:10" x14ac:dyDescent="0.25">
      <c r="A28" s="102" t="s">
        <v>111</v>
      </c>
      <c r="B28" s="103" t="s">
        <v>112</v>
      </c>
      <c r="D28" s="103" t="s">
        <v>102</v>
      </c>
      <c r="E28" s="104" t="s">
        <v>103</v>
      </c>
      <c r="F28" s="105" t="s">
        <v>104</v>
      </c>
    </row>
    <row r="29" spans="1:10" x14ac:dyDescent="0.25">
      <c r="A29" s="102" t="s">
        <v>113</v>
      </c>
      <c r="B29" s="103" t="s">
        <v>114</v>
      </c>
      <c r="D29" s="103" t="s">
        <v>102</v>
      </c>
      <c r="E29" s="104" t="s">
        <v>103</v>
      </c>
      <c r="F29" s="105" t="s">
        <v>104</v>
      </c>
    </row>
    <row r="30" spans="1:10" x14ac:dyDescent="0.25">
      <c r="A30" s="102" t="s">
        <v>115</v>
      </c>
      <c r="B30" s="103" t="s">
        <v>116</v>
      </c>
      <c r="D30" s="103" t="s">
        <v>102</v>
      </c>
      <c r="E30" s="104" t="s">
        <v>103</v>
      </c>
      <c r="F30" s="105" t="s">
        <v>104</v>
      </c>
    </row>
    <row r="31" spans="1:10" x14ac:dyDescent="0.25">
      <c r="A31" s="102" t="s">
        <v>117</v>
      </c>
      <c r="B31" s="103" t="s">
        <v>118</v>
      </c>
      <c r="D31" s="103" t="s">
        <v>102</v>
      </c>
      <c r="E31" s="104" t="s">
        <v>103</v>
      </c>
      <c r="F31" s="105" t="s">
        <v>104</v>
      </c>
    </row>
    <row r="32" spans="1:10" x14ac:dyDescent="0.25">
      <c r="A32" s="102" t="s">
        <v>119</v>
      </c>
      <c r="B32" s="103" t="s">
        <v>120</v>
      </c>
      <c r="D32" s="103" t="s">
        <v>102</v>
      </c>
      <c r="E32" s="104" t="s">
        <v>103</v>
      </c>
      <c r="F32" s="105" t="s">
        <v>104</v>
      </c>
    </row>
    <row r="33" spans="1:6" x14ac:dyDescent="0.25">
      <c r="A33" s="102" t="s">
        <v>121</v>
      </c>
      <c r="B33" s="103" t="s">
        <v>122</v>
      </c>
      <c r="D33" s="103" t="s">
        <v>102</v>
      </c>
      <c r="E33" s="104" t="s">
        <v>103</v>
      </c>
      <c r="F33" s="105" t="s">
        <v>104</v>
      </c>
    </row>
    <row r="34" spans="1:6" x14ac:dyDescent="0.25">
      <c r="A34" s="102" t="s">
        <v>123</v>
      </c>
      <c r="B34" s="103" t="s">
        <v>124</v>
      </c>
      <c r="D34" s="103" t="s">
        <v>102</v>
      </c>
      <c r="E34" s="104" t="s">
        <v>103</v>
      </c>
      <c r="F34" s="105" t="s">
        <v>104</v>
      </c>
    </row>
    <row r="35" spans="1:6" x14ac:dyDescent="0.25">
      <c r="A35" s="102" t="s">
        <v>125</v>
      </c>
      <c r="B35" s="103" t="s">
        <v>126</v>
      </c>
      <c r="D35" s="103" t="s">
        <v>102</v>
      </c>
      <c r="E35" s="104" t="s">
        <v>103</v>
      </c>
      <c r="F35" s="105" t="s">
        <v>104</v>
      </c>
    </row>
    <row r="36" spans="1:6" x14ac:dyDescent="0.25">
      <c r="A36" s="102" t="s">
        <v>127</v>
      </c>
      <c r="B36" s="103" t="s">
        <v>128</v>
      </c>
      <c r="D36" s="103" t="s">
        <v>102</v>
      </c>
      <c r="E36" s="104" t="s">
        <v>103</v>
      </c>
      <c r="F36" s="105" t="s">
        <v>104</v>
      </c>
    </row>
    <row r="37" spans="1:6" x14ac:dyDescent="0.25">
      <c r="A37" s="102" t="s">
        <v>129</v>
      </c>
      <c r="B37" s="103" t="s">
        <v>130</v>
      </c>
      <c r="D37" s="103" t="s">
        <v>102</v>
      </c>
      <c r="E37" s="104" t="s">
        <v>103</v>
      </c>
      <c r="F37" s="105" t="s">
        <v>104</v>
      </c>
    </row>
    <row r="38" spans="1:6" x14ac:dyDescent="0.25">
      <c r="A38" s="102" t="s">
        <v>131</v>
      </c>
      <c r="B38" s="103" t="s">
        <v>132</v>
      </c>
      <c r="D38" s="103" t="s">
        <v>102</v>
      </c>
      <c r="E38" s="104" t="s">
        <v>103</v>
      </c>
      <c r="F38" s="105" t="s">
        <v>104</v>
      </c>
    </row>
    <row r="39" spans="1:6" x14ac:dyDescent="0.25">
      <c r="A39" s="102" t="s">
        <v>133</v>
      </c>
      <c r="B39" s="103" t="s">
        <v>134</v>
      </c>
      <c r="D39" s="103" t="s">
        <v>102</v>
      </c>
      <c r="E39" s="104" t="s">
        <v>103</v>
      </c>
      <c r="F39" s="105" t="s">
        <v>104</v>
      </c>
    </row>
    <row r="40" spans="1:6" x14ac:dyDescent="0.25">
      <c r="A40" s="102" t="s">
        <v>135</v>
      </c>
      <c r="B40" s="103" t="s">
        <v>136</v>
      </c>
      <c r="D40" s="103" t="s">
        <v>102</v>
      </c>
      <c r="E40" s="104" t="s">
        <v>103</v>
      </c>
      <c r="F40" s="105" t="s">
        <v>104</v>
      </c>
    </row>
    <row r="41" spans="1:6" x14ac:dyDescent="0.25">
      <c r="A41" s="102" t="s">
        <v>137</v>
      </c>
      <c r="B41" s="103" t="s">
        <v>138</v>
      </c>
      <c r="D41" s="103" t="s">
        <v>102</v>
      </c>
      <c r="E41" s="104" t="s">
        <v>103</v>
      </c>
      <c r="F41" s="105" t="s">
        <v>104</v>
      </c>
    </row>
    <row r="42" spans="1:6" x14ac:dyDescent="0.25">
      <c r="A42" s="102" t="s">
        <v>139</v>
      </c>
      <c r="B42" s="103" t="s">
        <v>140</v>
      </c>
      <c r="D42" s="103" t="s">
        <v>102</v>
      </c>
      <c r="E42" s="104" t="s">
        <v>103</v>
      </c>
      <c r="F42" s="105" t="s">
        <v>104</v>
      </c>
    </row>
    <row r="43" spans="1:6" x14ac:dyDescent="0.25">
      <c r="A43" s="102" t="s">
        <v>141</v>
      </c>
      <c r="B43" s="103" t="s">
        <v>142</v>
      </c>
      <c r="D43" s="103" t="s">
        <v>102</v>
      </c>
      <c r="E43" s="104" t="s">
        <v>103</v>
      </c>
      <c r="F43" s="105" t="s">
        <v>104</v>
      </c>
    </row>
    <row r="44" spans="1:6" x14ac:dyDescent="0.25">
      <c r="A44" s="102" t="s">
        <v>143</v>
      </c>
      <c r="B44" s="103" t="s">
        <v>144</v>
      </c>
      <c r="D44" s="103" t="s">
        <v>102</v>
      </c>
      <c r="E44" s="104" t="s">
        <v>103</v>
      </c>
      <c r="F44" s="105" t="s">
        <v>104</v>
      </c>
    </row>
    <row r="45" spans="1:6" x14ac:dyDescent="0.25">
      <c r="A45" s="102" t="s">
        <v>145</v>
      </c>
      <c r="B45" s="103" t="s">
        <v>146</v>
      </c>
      <c r="D45" s="103" t="s">
        <v>102</v>
      </c>
      <c r="E45" s="104" t="s">
        <v>103</v>
      </c>
      <c r="F45" s="105" t="s">
        <v>104</v>
      </c>
    </row>
    <row r="46" spans="1:6" x14ac:dyDescent="0.25">
      <c r="A46" s="102" t="s">
        <v>147</v>
      </c>
      <c r="B46" s="103" t="s">
        <v>148</v>
      </c>
      <c r="D46" s="103" t="s">
        <v>102</v>
      </c>
      <c r="E46" s="104" t="s">
        <v>103</v>
      </c>
      <c r="F46" s="105" t="s">
        <v>104</v>
      </c>
    </row>
    <row r="47" spans="1:6" x14ac:dyDescent="0.25">
      <c r="A47" s="102" t="s">
        <v>149</v>
      </c>
      <c r="B47" s="103" t="s">
        <v>150</v>
      </c>
      <c r="D47" s="103" t="s">
        <v>102</v>
      </c>
      <c r="E47" s="104" t="s">
        <v>103</v>
      </c>
      <c r="F47" s="105" t="s">
        <v>104</v>
      </c>
    </row>
    <row r="48" spans="1:6" x14ac:dyDescent="0.25">
      <c r="A48" s="102" t="s">
        <v>151</v>
      </c>
      <c r="B48" s="103" t="s">
        <v>152</v>
      </c>
      <c r="D48" s="103" t="s">
        <v>102</v>
      </c>
      <c r="E48" s="104" t="s">
        <v>103</v>
      </c>
      <c r="F48" s="105" t="s">
        <v>104</v>
      </c>
    </row>
    <row r="49" spans="1:6" x14ac:dyDescent="0.25">
      <c r="A49" s="102" t="s">
        <v>153</v>
      </c>
      <c r="B49" s="103" t="s">
        <v>154</v>
      </c>
      <c r="D49" s="103" t="s">
        <v>102</v>
      </c>
      <c r="E49" s="104" t="s">
        <v>103</v>
      </c>
      <c r="F49" s="105" t="s">
        <v>104</v>
      </c>
    </row>
    <row r="50" spans="1:6" x14ac:dyDescent="0.25">
      <c r="A50" s="102" t="s">
        <v>155</v>
      </c>
      <c r="B50" s="103" t="s">
        <v>156</v>
      </c>
      <c r="D50" s="103" t="s">
        <v>102</v>
      </c>
      <c r="E50" s="104" t="s">
        <v>103</v>
      </c>
      <c r="F50" s="105" t="s">
        <v>104</v>
      </c>
    </row>
    <row r="51" spans="1:6" x14ac:dyDescent="0.25">
      <c r="A51" s="102" t="s">
        <v>157</v>
      </c>
      <c r="B51" s="103" t="s">
        <v>158</v>
      </c>
      <c r="D51" s="103" t="s">
        <v>102</v>
      </c>
      <c r="E51" s="104" t="s">
        <v>103</v>
      </c>
      <c r="F51" s="105" t="s">
        <v>104</v>
      </c>
    </row>
    <row r="52" spans="1:6" x14ac:dyDescent="0.25">
      <c r="A52" s="102" t="s">
        <v>159</v>
      </c>
      <c r="B52" s="103" t="s">
        <v>160</v>
      </c>
      <c r="D52" s="103" t="s">
        <v>161</v>
      </c>
      <c r="E52" s="104" t="s">
        <v>162</v>
      </c>
      <c r="F52" s="105" t="s">
        <v>163</v>
      </c>
    </row>
    <row r="53" spans="1:6" x14ac:dyDescent="0.25">
      <c r="A53" s="102" t="s">
        <v>164</v>
      </c>
      <c r="B53" s="103" t="s">
        <v>165</v>
      </c>
      <c r="D53" s="103" t="s">
        <v>161</v>
      </c>
      <c r="E53" s="104" t="s">
        <v>162</v>
      </c>
      <c r="F53" s="105" t="s">
        <v>163</v>
      </c>
    </row>
    <row r="54" spans="1:6" x14ac:dyDescent="0.25">
      <c r="A54" s="102" t="s">
        <v>166</v>
      </c>
      <c r="B54" s="103" t="s">
        <v>167</v>
      </c>
      <c r="D54" s="103" t="s">
        <v>161</v>
      </c>
      <c r="E54" s="104" t="s">
        <v>162</v>
      </c>
      <c r="F54" s="105" t="s">
        <v>163</v>
      </c>
    </row>
    <row r="55" spans="1:6" x14ac:dyDescent="0.25">
      <c r="A55" s="102" t="s">
        <v>168</v>
      </c>
      <c r="B55" s="103" t="s">
        <v>169</v>
      </c>
      <c r="D55" s="103" t="s">
        <v>161</v>
      </c>
      <c r="E55" s="104" t="s">
        <v>162</v>
      </c>
      <c r="F55" s="105" t="s">
        <v>163</v>
      </c>
    </row>
    <row r="56" spans="1:6" x14ac:dyDescent="0.25">
      <c r="A56" s="102" t="s">
        <v>170</v>
      </c>
      <c r="B56" s="103" t="s">
        <v>171</v>
      </c>
      <c r="D56" s="103" t="s">
        <v>161</v>
      </c>
      <c r="E56" s="104" t="s">
        <v>162</v>
      </c>
      <c r="F56" s="105" t="s">
        <v>163</v>
      </c>
    </row>
    <row r="57" spans="1:6" x14ac:dyDescent="0.25">
      <c r="A57" s="102" t="s">
        <v>172</v>
      </c>
      <c r="B57" s="103" t="s">
        <v>173</v>
      </c>
      <c r="D57" s="103" t="s">
        <v>161</v>
      </c>
      <c r="E57" s="104" t="s">
        <v>162</v>
      </c>
      <c r="F57" s="105" t="s">
        <v>163</v>
      </c>
    </row>
    <row r="58" spans="1:6" x14ac:dyDescent="0.25">
      <c r="A58" s="102" t="s">
        <v>174</v>
      </c>
      <c r="B58" s="103" t="s">
        <v>175</v>
      </c>
      <c r="D58" s="103" t="s">
        <v>161</v>
      </c>
      <c r="E58" s="104" t="s">
        <v>162</v>
      </c>
      <c r="F58" s="105" t="s">
        <v>163</v>
      </c>
    </row>
    <row r="59" spans="1:6" x14ac:dyDescent="0.25">
      <c r="A59" s="102" t="s">
        <v>176</v>
      </c>
      <c r="B59" s="103" t="s">
        <v>177</v>
      </c>
      <c r="D59" s="103" t="s">
        <v>161</v>
      </c>
      <c r="E59" s="104" t="s">
        <v>162</v>
      </c>
      <c r="F59" s="105" t="s">
        <v>163</v>
      </c>
    </row>
    <row r="60" spans="1:6" x14ac:dyDescent="0.25">
      <c r="A60" s="102" t="s">
        <v>178</v>
      </c>
      <c r="B60" s="103" t="s">
        <v>179</v>
      </c>
      <c r="D60" s="103" t="s">
        <v>161</v>
      </c>
      <c r="E60" s="104" t="s">
        <v>162</v>
      </c>
      <c r="F60" s="105" t="s">
        <v>163</v>
      </c>
    </row>
    <row r="61" spans="1:6" x14ac:dyDescent="0.25">
      <c r="A61" s="102" t="s">
        <v>180</v>
      </c>
      <c r="B61" s="103" t="s">
        <v>181</v>
      </c>
      <c r="D61" s="103" t="s">
        <v>161</v>
      </c>
      <c r="E61" s="104" t="s">
        <v>162</v>
      </c>
      <c r="F61" s="105" t="s">
        <v>163</v>
      </c>
    </row>
    <row r="62" spans="1:6" x14ac:dyDescent="0.25">
      <c r="A62" s="102" t="s">
        <v>182</v>
      </c>
      <c r="B62" s="103" t="s">
        <v>183</v>
      </c>
      <c r="D62" s="103" t="s">
        <v>161</v>
      </c>
      <c r="E62" s="104" t="s">
        <v>162</v>
      </c>
      <c r="F62" s="105" t="s">
        <v>163</v>
      </c>
    </row>
    <row r="63" spans="1:6" x14ac:dyDescent="0.25">
      <c r="A63" s="102" t="s">
        <v>184</v>
      </c>
      <c r="B63" s="103" t="s">
        <v>185</v>
      </c>
      <c r="D63" s="103" t="s">
        <v>161</v>
      </c>
      <c r="E63" s="104" t="s">
        <v>162</v>
      </c>
      <c r="F63" s="105" t="s">
        <v>163</v>
      </c>
    </row>
    <row r="64" spans="1:6" x14ac:dyDescent="0.25">
      <c r="A64" s="102" t="s">
        <v>186</v>
      </c>
      <c r="B64" s="103" t="s">
        <v>187</v>
      </c>
      <c r="D64" s="103" t="s">
        <v>188</v>
      </c>
      <c r="E64" s="104" t="s">
        <v>162</v>
      </c>
      <c r="F64" s="105" t="s">
        <v>163</v>
      </c>
    </row>
    <row r="65" spans="1:6" x14ac:dyDescent="0.25">
      <c r="A65" s="102" t="s">
        <v>189</v>
      </c>
      <c r="B65" s="103" t="s">
        <v>190</v>
      </c>
      <c r="D65" s="103" t="s">
        <v>188</v>
      </c>
      <c r="E65" s="104" t="s">
        <v>162</v>
      </c>
      <c r="F65" s="105" t="s">
        <v>163</v>
      </c>
    </row>
    <row r="66" spans="1:6" x14ac:dyDescent="0.25">
      <c r="A66" s="102" t="s">
        <v>191</v>
      </c>
      <c r="B66" s="103" t="s">
        <v>192</v>
      </c>
      <c r="D66" s="103" t="s">
        <v>188</v>
      </c>
      <c r="E66" s="104" t="s">
        <v>162</v>
      </c>
      <c r="F66" s="105" t="s">
        <v>163</v>
      </c>
    </row>
    <row r="67" spans="1:6" x14ac:dyDescent="0.25">
      <c r="A67" s="102" t="s">
        <v>193</v>
      </c>
      <c r="B67" s="103" t="s">
        <v>194</v>
      </c>
      <c r="D67" s="103" t="s">
        <v>188</v>
      </c>
      <c r="E67" s="104" t="s">
        <v>162</v>
      </c>
      <c r="F67" s="105" t="s">
        <v>163</v>
      </c>
    </row>
    <row r="68" spans="1:6" x14ac:dyDescent="0.25">
      <c r="A68" s="102" t="s">
        <v>195</v>
      </c>
      <c r="B68" s="103" t="s">
        <v>196</v>
      </c>
      <c r="D68" s="103" t="s">
        <v>188</v>
      </c>
      <c r="E68" s="104" t="s">
        <v>162</v>
      </c>
      <c r="F68" s="105" t="s">
        <v>163</v>
      </c>
    </row>
    <row r="69" spans="1:6" x14ac:dyDescent="0.25">
      <c r="A69" s="102" t="s">
        <v>197</v>
      </c>
      <c r="B69" s="103" t="s">
        <v>198</v>
      </c>
      <c r="D69" s="103" t="s">
        <v>188</v>
      </c>
      <c r="E69" s="104" t="s">
        <v>162</v>
      </c>
      <c r="F69" s="105" t="s">
        <v>163</v>
      </c>
    </row>
    <row r="70" spans="1:6" x14ac:dyDescent="0.25">
      <c r="A70" s="102" t="s">
        <v>199</v>
      </c>
      <c r="B70" s="103" t="s">
        <v>200</v>
      </c>
      <c r="D70" s="103" t="s">
        <v>201</v>
      </c>
      <c r="E70" s="104" t="s">
        <v>162</v>
      </c>
      <c r="F70" s="105" t="s">
        <v>163</v>
      </c>
    </row>
    <row r="71" spans="1:6" x14ac:dyDescent="0.25">
      <c r="A71" s="102" t="s">
        <v>202</v>
      </c>
      <c r="B71" s="103" t="s">
        <v>203</v>
      </c>
      <c r="D71" s="103" t="s">
        <v>201</v>
      </c>
      <c r="E71" s="104" t="s">
        <v>162</v>
      </c>
      <c r="F71" s="105" t="s">
        <v>163</v>
      </c>
    </row>
    <row r="72" spans="1:6" x14ac:dyDescent="0.25">
      <c r="A72" s="102" t="s">
        <v>204</v>
      </c>
      <c r="B72" s="103" t="s">
        <v>205</v>
      </c>
      <c r="D72" s="103" t="s">
        <v>201</v>
      </c>
      <c r="E72" s="104" t="s">
        <v>162</v>
      </c>
      <c r="F72" s="105" t="s">
        <v>163</v>
      </c>
    </row>
    <row r="73" spans="1:6" x14ac:dyDescent="0.25">
      <c r="A73" s="102" t="s">
        <v>206</v>
      </c>
      <c r="B73" s="103" t="s">
        <v>207</v>
      </c>
      <c r="D73" s="103" t="s">
        <v>201</v>
      </c>
      <c r="E73" s="104" t="s">
        <v>162</v>
      </c>
      <c r="F73" s="105" t="s">
        <v>163</v>
      </c>
    </row>
    <row r="74" spans="1:6" x14ac:dyDescent="0.25">
      <c r="A74" s="102" t="s">
        <v>208</v>
      </c>
      <c r="B74" s="103" t="s">
        <v>209</v>
      </c>
      <c r="D74" s="103" t="s">
        <v>201</v>
      </c>
      <c r="E74" s="104" t="s">
        <v>162</v>
      </c>
      <c r="F74" s="105" t="s">
        <v>163</v>
      </c>
    </row>
    <row r="75" spans="1:6" x14ac:dyDescent="0.25">
      <c r="A75" s="102" t="s">
        <v>210</v>
      </c>
      <c r="B75" s="103" t="s">
        <v>211</v>
      </c>
      <c r="D75" s="103" t="s">
        <v>201</v>
      </c>
      <c r="E75" s="104" t="s">
        <v>162</v>
      </c>
      <c r="F75" s="105" t="s">
        <v>163</v>
      </c>
    </row>
    <row r="76" spans="1:6" x14ac:dyDescent="0.25">
      <c r="A76" s="102" t="s">
        <v>212</v>
      </c>
      <c r="B76" s="103" t="s">
        <v>213</v>
      </c>
      <c r="D76" s="103" t="s">
        <v>201</v>
      </c>
      <c r="E76" s="104" t="s">
        <v>162</v>
      </c>
      <c r="F76" s="105" t="s">
        <v>163</v>
      </c>
    </row>
    <row r="77" spans="1:6" x14ac:dyDescent="0.25">
      <c r="A77" s="102" t="s">
        <v>214</v>
      </c>
      <c r="B77" s="103" t="s">
        <v>215</v>
      </c>
      <c r="D77" s="103" t="s">
        <v>201</v>
      </c>
      <c r="E77" s="104" t="s">
        <v>162</v>
      </c>
      <c r="F77" s="105" t="s">
        <v>163</v>
      </c>
    </row>
    <row r="78" spans="1:6" x14ac:dyDescent="0.25">
      <c r="A78" s="102" t="s">
        <v>216</v>
      </c>
      <c r="B78" s="103" t="s">
        <v>217</v>
      </c>
      <c r="D78" s="103" t="s">
        <v>201</v>
      </c>
      <c r="E78" s="104" t="s">
        <v>162</v>
      </c>
      <c r="F78" s="105" t="s">
        <v>163</v>
      </c>
    </row>
    <row r="79" spans="1:6" x14ac:dyDescent="0.25">
      <c r="A79" s="102" t="s">
        <v>218</v>
      </c>
      <c r="B79" s="103" t="s">
        <v>219</v>
      </c>
      <c r="D79" s="103" t="s">
        <v>201</v>
      </c>
      <c r="E79" s="104" t="s">
        <v>162</v>
      </c>
      <c r="F79" s="105" t="s">
        <v>163</v>
      </c>
    </row>
    <row r="80" spans="1:6" x14ac:dyDescent="0.25">
      <c r="A80" s="102" t="s">
        <v>220</v>
      </c>
      <c r="B80" s="103" t="s">
        <v>221</v>
      </c>
      <c r="D80" s="103" t="s">
        <v>201</v>
      </c>
      <c r="E80" s="104" t="s">
        <v>162</v>
      </c>
      <c r="F80" s="105" t="s">
        <v>163</v>
      </c>
    </row>
    <row r="81" spans="1:6" x14ac:dyDescent="0.25">
      <c r="A81" s="102" t="s">
        <v>222</v>
      </c>
      <c r="B81" s="103" t="s">
        <v>223</v>
      </c>
      <c r="D81" s="103" t="s">
        <v>201</v>
      </c>
      <c r="E81" s="104" t="s">
        <v>162</v>
      </c>
      <c r="F81" s="105" t="s">
        <v>163</v>
      </c>
    </row>
    <row r="82" spans="1:6" x14ac:dyDescent="0.25">
      <c r="A82" s="102" t="s">
        <v>224</v>
      </c>
      <c r="B82" s="103" t="s">
        <v>225</v>
      </c>
      <c r="D82" s="103" t="s">
        <v>226</v>
      </c>
      <c r="E82" s="104" t="s">
        <v>162</v>
      </c>
      <c r="F82" s="105" t="s">
        <v>163</v>
      </c>
    </row>
    <row r="83" spans="1:6" x14ac:dyDescent="0.25">
      <c r="A83" s="102" t="s">
        <v>227</v>
      </c>
      <c r="B83" s="103" t="s">
        <v>228</v>
      </c>
      <c r="D83" s="103" t="s">
        <v>226</v>
      </c>
      <c r="E83" s="104" t="s">
        <v>162</v>
      </c>
      <c r="F83" s="105" t="s">
        <v>163</v>
      </c>
    </row>
    <row r="84" spans="1:6" x14ac:dyDescent="0.25">
      <c r="A84" s="102" t="s">
        <v>229</v>
      </c>
      <c r="B84" s="103" t="s">
        <v>230</v>
      </c>
      <c r="D84" s="103" t="s">
        <v>226</v>
      </c>
      <c r="E84" s="104" t="s">
        <v>162</v>
      </c>
      <c r="F84" s="105" t="s">
        <v>163</v>
      </c>
    </row>
    <row r="85" spans="1:6" x14ac:dyDescent="0.25">
      <c r="A85" s="102" t="s">
        <v>231</v>
      </c>
      <c r="B85" s="103" t="s">
        <v>232</v>
      </c>
      <c r="D85" s="103" t="s">
        <v>226</v>
      </c>
      <c r="E85" s="104" t="s">
        <v>162</v>
      </c>
      <c r="F85" s="105" t="s">
        <v>163</v>
      </c>
    </row>
    <row r="86" spans="1:6" x14ac:dyDescent="0.25">
      <c r="A86" s="102" t="s">
        <v>233</v>
      </c>
      <c r="B86" s="103" t="s">
        <v>234</v>
      </c>
      <c r="D86" s="103" t="s">
        <v>226</v>
      </c>
      <c r="E86" s="104" t="s">
        <v>162</v>
      </c>
      <c r="F86" s="105" t="s">
        <v>163</v>
      </c>
    </row>
    <row r="87" spans="1:6" x14ac:dyDescent="0.25">
      <c r="A87" s="102" t="s">
        <v>235</v>
      </c>
      <c r="B87" s="103" t="s">
        <v>236</v>
      </c>
      <c r="D87" s="103" t="s">
        <v>226</v>
      </c>
      <c r="E87" s="104" t="s">
        <v>162</v>
      </c>
      <c r="F87" s="105" t="s">
        <v>163</v>
      </c>
    </row>
    <row r="88" spans="1:6" x14ac:dyDescent="0.25">
      <c r="A88" s="102" t="s">
        <v>237</v>
      </c>
      <c r="B88" s="103" t="s">
        <v>238</v>
      </c>
      <c r="D88" s="103" t="s">
        <v>226</v>
      </c>
      <c r="E88" s="104" t="s">
        <v>162</v>
      </c>
      <c r="F88" s="105" t="s">
        <v>163</v>
      </c>
    </row>
    <row r="89" spans="1:6" x14ac:dyDescent="0.25">
      <c r="A89" s="102" t="s">
        <v>239</v>
      </c>
      <c r="B89" s="103" t="s">
        <v>240</v>
      </c>
      <c r="D89" s="103" t="s">
        <v>226</v>
      </c>
      <c r="E89" s="104" t="s">
        <v>162</v>
      </c>
      <c r="F89" s="105" t="s">
        <v>163</v>
      </c>
    </row>
    <row r="90" spans="1:6" x14ac:dyDescent="0.25">
      <c r="A90" s="102" t="s">
        <v>241</v>
      </c>
      <c r="B90" s="103" t="s">
        <v>242</v>
      </c>
      <c r="D90" s="103" t="s">
        <v>226</v>
      </c>
      <c r="E90" s="104" t="s">
        <v>162</v>
      </c>
      <c r="F90" s="105" t="s">
        <v>163</v>
      </c>
    </row>
    <row r="91" spans="1:6" x14ac:dyDescent="0.25">
      <c r="A91" s="102" t="s">
        <v>243</v>
      </c>
      <c r="B91" s="103" t="s">
        <v>244</v>
      </c>
      <c r="D91" s="103" t="s">
        <v>226</v>
      </c>
      <c r="E91" s="104" t="s">
        <v>162</v>
      </c>
      <c r="F91" s="105" t="s">
        <v>163</v>
      </c>
    </row>
    <row r="92" spans="1:6" x14ac:dyDescent="0.25">
      <c r="A92" s="102" t="s">
        <v>245</v>
      </c>
      <c r="B92" s="103" t="s">
        <v>246</v>
      </c>
      <c r="D92" s="103" t="s">
        <v>226</v>
      </c>
      <c r="E92" s="104" t="s">
        <v>162</v>
      </c>
      <c r="F92" s="105" t="s">
        <v>163</v>
      </c>
    </row>
    <row r="93" spans="1:6" x14ac:dyDescent="0.25">
      <c r="A93" s="102" t="s">
        <v>247</v>
      </c>
      <c r="B93" s="103" t="s">
        <v>248</v>
      </c>
      <c r="D93" s="103" t="s">
        <v>226</v>
      </c>
      <c r="E93" s="104" t="s">
        <v>162</v>
      </c>
      <c r="F93" s="105" t="s">
        <v>163</v>
      </c>
    </row>
    <row r="94" spans="1:6" x14ac:dyDescent="0.25">
      <c r="A94" s="102" t="s">
        <v>249</v>
      </c>
      <c r="B94" s="103" t="s">
        <v>250</v>
      </c>
      <c r="D94" s="103" t="s">
        <v>226</v>
      </c>
      <c r="E94" s="104" t="s">
        <v>162</v>
      </c>
      <c r="F94" s="105" t="s">
        <v>163</v>
      </c>
    </row>
    <row r="95" spans="1:6" x14ac:dyDescent="0.25">
      <c r="A95" s="102" t="s">
        <v>251</v>
      </c>
      <c r="B95" s="103" t="s">
        <v>252</v>
      </c>
      <c r="D95" s="103" t="s">
        <v>226</v>
      </c>
      <c r="E95" s="104" t="s">
        <v>162</v>
      </c>
      <c r="F95" s="105" t="s">
        <v>163</v>
      </c>
    </row>
    <row r="96" spans="1:6" x14ac:dyDescent="0.25">
      <c r="A96" s="102" t="s">
        <v>253</v>
      </c>
      <c r="B96" s="103" t="s">
        <v>254</v>
      </c>
      <c r="D96" s="103" t="s">
        <v>226</v>
      </c>
      <c r="E96" s="104" t="s">
        <v>162</v>
      </c>
      <c r="F96" s="105" t="s">
        <v>163</v>
      </c>
    </row>
    <row r="97" spans="1:6" x14ac:dyDescent="0.25">
      <c r="A97" s="102" t="s">
        <v>255</v>
      </c>
      <c r="B97" s="103" t="s">
        <v>256</v>
      </c>
      <c r="D97" s="103" t="s">
        <v>226</v>
      </c>
      <c r="E97" s="104" t="s">
        <v>162</v>
      </c>
      <c r="F97" s="105" t="s">
        <v>163</v>
      </c>
    </row>
    <row r="98" spans="1:6" x14ac:dyDescent="0.25">
      <c r="A98" s="102" t="s">
        <v>257</v>
      </c>
      <c r="B98" s="103" t="s">
        <v>258</v>
      </c>
      <c r="D98" s="103" t="s">
        <v>226</v>
      </c>
      <c r="E98" s="104" t="s">
        <v>162</v>
      </c>
      <c r="F98" s="105" t="s">
        <v>163</v>
      </c>
    </row>
    <row r="99" spans="1:6" x14ac:dyDescent="0.25">
      <c r="A99" s="102" t="s">
        <v>259</v>
      </c>
      <c r="B99" s="103" t="s">
        <v>260</v>
      </c>
      <c r="D99" s="103" t="s">
        <v>226</v>
      </c>
      <c r="E99" s="104" t="s">
        <v>162</v>
      </c>
      <c r="F99" s="105" t="s">
        <v>163</v>
      </c>
    </row>
    <row r="100" spans="1:6" x14ac:dyDescent="0.25">
      <c r="A100" s="102" t="s">
        <v>261</v>
      </c>
      <c r="B100" s="103" t="s">
        <v>262</v>
      </c>
      <c r="D100" s="103" t="s">
        <v>263</v>
      </c>
      <c r="E100" s="104" t="s">
        <v>162</v>
      </c>
      <c r="F100" s="105" t="s">
        <v>163</v>
      </c>
    </row>
    <row r="101" spans="1:6" x14ac:dyDescent="0.25">
      <c r="A101" s="102" t="s">
        <v>264</v>
      </c>
      <c r="B101" s="103" t="s">
        <v>265</v>
      </c>
      <c r="D101" s="103" t="s">
        <v>263</v>
      </c>
      <c r="E101" s="104" t="s">
        <v>162</v>
      </c>
      <c r="F101" s="105" t="s">
        <v>163</v>
      </c>
    </row>
    <row r="102" spans="1:6" x14ac:dyDescent="0.25">
      <c r="A102" s="102" t="s">
        <v>266</v>
      </c>
      <c r="B102" s="103" t="s">
        <v>267</v>
      </c>
      <c r="D102" s="103" t="s">
        <v>263</v>
      </c>
      <c r="E102" s="104" t="s">
        <v>162</v>
      </c>
      <c r="F102" s="105" t="s">
        <v>163</v>
      </c>
    </row>
    <row r="103" spans="1:6" x14ac:dyDescent="0.25">
      <c r="A103" s="102" t="s">
        <v>268</v>
      </c>
      <c r="B103" s="103" t="s">
        <v>269</v>
      </c>
      <c r="D103" s="103" t="s">
        <v>263</v>
      </c>
      <c r="E103" s="104" t="s">
        <v>162</v>
      </c>
      <c r="F103" s="105" t="s">
        <v>163</v>
      </c>
    </row>
    <row r="104" spans="1:6" x14ac:dyDescent="0.25">
      <c r="A104" s="102" t="s">
        <v>270</v>
      </c>
      <c r="B104" s="103" t="s">
        <v>271</v>
      </c>
      <c r="D104" s="103" t="s">
        <v>263</v>
      </c>
      <c r="E104" s="104" t="s">
        <v>162</v>
      </c>
      <c r="F104" s="105" t="s">
        <v>163</v>
      </c>
    </row>
    <row r="105" spans="1:6" x14ac:dyDescent="0.25">
      <c r="A105" s="102" t="s">
        <v>272</v>
      </c>
      <c r="B105" s="103" t="s">
        <v>273</v>
      </c>
      <c r="D105" s="103" t="s">
        <v>263</v>
      </c>
      <c r="E105" s="104" t="s">
        <v>162</v>
      </c>
      <c r="F105" s="105" t="s">
        <v>163</v>
      </c>
    </row>
    <row r="106" spans="1:6" x14ac:dyDescent="0.25">
      <c r="A106" s="102" t="s">
        <v>274</v>
      </c>
      <c r="B106" s="103" t="s">
        <v>275</v>
      </c>
      <c r="D106" s="103" t="s">
        <v>263</v>
      </c>
      <c r="E106" s="104" t="s">
        <v>162</v>
      </c>
      <c r="F106" s="105" t="s">
        <v>163</v>
      </c>
    </row>
    <row r="107" spans="1:6" x14ac:dyDescent="0.25">
      <c r="A107" s="102" t="s">
        <v>276</v>
      </c>
      <c r="B107" s="103" t="s">
        <v>277</v>
      </c>
      <c r="D107" s="103" t="s">
        <v>263</v>
      </c>
      <c r="E107" s="104" t="s">
        <v>162</v>
      </c>
      <c r="F107" s="105" t="s">
        <v>163</v>
      </c>
    </row>
    <row r="108" spans="1:6" x14ac:dyDescent="0.25">
      <c r="A108" s="102" t="s">
        <v>278</v>
      </c>
      <c r="B108" s="103" t="s">
        <v>279</v>
      </c>
      <c r="D108" s="103" t="s">
        <v>263</v>
      </c>
      <c r="E108" s="104" t="s">
        <v>162</v>
      </c>
      <c r="F108" s="105" t="s">
        <v>163</v>
      </c>
    </row>
    <row r="109" spans="1:6" x14ac:dyDescent="0.25">
      <c r="A109" s="102" t="s">
        <v>280</v>
      </c>
      <c r="B109" s="103" t="s">
        <v>281</v>
      </c>
      <c r="D109" s="103" t="s">
        <v>263</v>
      </c>
      <c r="E109" s="104" t="s">
        <v>162</v>
      </c>
      <c r="F109" s="105" t="s">
        <v>163</v>
      </c>
    </row>
    <row r="110" spans="1:6" x14ac:dyDescent="0.25">
      <c r="A110" s="102" t="s">
        <v>282</v>
      </c>
      <c r="B110" s="103" t="s">
        <v>283</v>
      </c>
      <c r="D110" s="103" t="s">
        <v>263</v>
      </c>
      <c r="E110" s="104" t="s">
        <v>162</v>
      </c>
      <c r="F110" s="105" t="s">
        <v>163</v>
      </c>
    </row>
    <row r="111" spans="1:6" x14ac:dyDescent="0.25">
      <c r="A111" s="102" t="s">
        <v>284</v>
      </c>
      <c r="B111" s="103" t="s">
        <v>285</v>
      </c>
      <c r="D111" s="103" t="s">
        <v>286</v>
      </c>
      <c r="E111" s="104" t="s">
        <v>162</v>
      </c>
      <c r="F111" s="105" t="s">
        <v>163</v>
      </c>
    </row>
    <row r="112" spans="1:6" x14ac:dyDescent="0.25">
      <c r="A112" s="102" t="s">
        <v>287</v>
      </c>
      <c r="B112" s="103" t="s">
        <v>288</v>
      </c>
      <c r="D112" s="103" t="s">
        <v>286</v>
      </c>
      <c r="E112" s="104" t="s">
        <v>162</v>
      </c>
      <c r="F112" s="105" t="s">
        <v>163</v>
      </c>
    </row>
    <row r="113" spans="1:6" x14ac:dyDescent="0.25">
      <c r="A113" s="102" t="s">
        <v>289</v>
      </c>
      <c r="B113" s="103" t="s">
        <v>290</v>
      </c>
      <c r="D113" s="103" t="s">
        <v>286</v>
      </c>
      <c r="E113" s="104" t="s">
        <v>162</v>
      </c>
      <c r="F113" s="105" t="s">
        <v>163</v>
      </c>
    </row>
    <row r="114" spans="1:6" x14ac:dyDescent="0.25">
      <c r="A114" s="102" t="s">
        <v>291</v>
      </c>
      <c r="B114" s="103" t="s">
        <v>292</v>
      </c>
      <c r="D114" s="103" t="s">
        <v>286</v>
      </c>
      <c r="E114" s="104" t="s">
        <v>162</v>
      </c>
      <c r="F114" s="105" t="s">
        <v>163</v>
      </c>
    </row>
    <row r="115" spans="1:6" x14ac:dyDescent="0.25">
      <c r="A115" s="102" t="s">
        <v>293</v>
      </c>
      <c r="B115" s="103" t="s">
        <v>294</v>
      </c>
      <c r="D115" s="103" t="s">
        <v>286</v>
      </c>
      <c r="E115" s="104" t="s">
        <v>162</v>
      </c>
      <c r="F115" s="105" t="s">
        <v>163</v>
      </c>
    </row>
    <row r="116" spans="1:6" x14ac:dyDescent="0.25">
      <c r="A116" s="102" t="s">
        <v>295</v>
      </c>
      <c r="B116" s="103" t="s">
        <v>296</v>
      </c>
      <c r="D116" s="103" t="s">
        <v>286</v>
      </c>
      <c r="E116" s="104" t="s">
        <v>162</v>
      </c>
      <c r="F116" s="105" t="s">
        <v>163</v>
      </c>
    </row>
    <row r="117" spans="1:6" x14ac:dyDescent="0.25">
      <c r="A117" s="102" t="s">
        <v>297</v>
      </c>
      <c r="B117" s="103" t="s">
        <v>298</v>
      </c>
      <c r="D117" s="103" t="s">
        <v>286</v>
      </c>
      <c r="E117" s="104" t="s">
        <v>162</v>
      </c>
      <c r="F117" s="105" t="s">
        <v>163</v>
      </c>
    </row>
    <row r="118" spans="1:6" x14ac:dyDescent="0.25">
      <c r="A118" s="102" t="s">
        <v>299</v>
      </c>
      <c r="B118" s="103" t="s">
        <v>300</v>
      </c>
      <c r="D118" s="103" t="s">
        <v>301</v>
      </c>
      <c r="E118" s="104" t="s">
        <v>162</v>
      </c>
      <c r="F118" s="105" t="s">
        <v>163</v>
      </c>
    </row>
    <row r="119" spans="1:6" x14ac:dyDescent="0.25">
      <c r="A119" s="102" t="s">
        <v>302</v>
      </c>
      <c r="B119" s="103" t="s">
        <v>303</v>
      </c>
      <c r="D119" s="103" t="s">
        <v>301</v>
      </c>
      <c r="E119" s="104" t="s">
        <v>162</v>
      </c>
      <c r="F119" s="105" t="s">
        <v>163</v>
      </c>
    </row>
    <row r="120" spans="1:6" x14ac:dyDescent="0.25">
      <c r="A120" s="102" t="s">
        <v>304</v>
      </c>
      <c r="B120" s="103" t="s">
        <v>305</v>
      </c>
      <c r="D120" s="103" t="s">
        <v>301</v>
      </c>
      <c r="E120" s="104" t="s">
        <v>162</v>
      </c>
      <c r="F120" s="105" t="s">
        <v>163</v>
      </c>
    </row>
    <row r="121" spans="1:6" x14ac:dyDescent="0.25">
      <c r="A121" s="102" t="s">
        <v>306</v>
      </c>
      <c r="B121" s="103" t="s">
        <v>307</v>
      </c>
      <c r="D121" s="103" t="s">
        <v>301</v>
      </c>
      <c r="E121" s="104" t="s">
        <v>162</v>
      </c>
      <c r="F121" s="105" t="s">
        <v>163</v>
      </c>
    </row>
    <row r="122" spans="1:6" x14ac:dyDescent="0.25">
      <c r="A122" s="102" t="s">
        <v>308</v>
      </c>
      <c r="B122" s="103" t="s">
        <v>309</v>
      </c>
      <c r="D122" s="103" t="s">
        <v>301</v>
      </c>
      <c r="E122" s="104" t="s">
        <v>162</v>
      </c>
      <c r="F122" s="105" t="s">
        <v>163</v>
      </c>
    </row>
    <row r="123" spans="1:6" x14ac:dyDescent="0.25">
      <c r="A123" s="102" t="s">
        <v>310</v>
      </c>
      <c r="B123" s="103" t="s">
        <v>311</v>
      </c>
      <c r="D123" s="103" t="s">
        <v>301</v>
      </c>
      <c r="E123" s="104" t="s">
        <v>162</v>
      </c>
      <c r="F123" s="105" t="s">
        <v>163</v>
      </c>
    </row>
    <row r="124" spans="1:6" x14ac:dyDescent="0.25">
      <c r="A124" s="102" t="s">
        <v>312</v>
      </c>
      <c r="B124" s="103" t="s">
        <v>313</v>
      </c>
      <c r="D124" s="109" t="s">
        <v>314</v>
      </c>
      <c r="E124" s="104" t="s">
        <v>162</v>
      </c>
      <c r="F124" s="105" t="s">
        <v>163</v>
      </c>
    </row>
    <row r="125" spans="1:6" x14ac:dyDescent="0.25">
      <c r="D125" s="109" t="s">
        <v>314</v>
      </c>
      <c r="E125" s="104" t="s">
        <v>162</v>
      </c>
      <c r="F125" s="105" t="s">
        <v>163</v>
      </c>
    </row>
    <row r="126" spans="1:6" x14ac:dyDescent="0.25">
      <c r="A126" s="102" t="s">
        <v>315</v>
      </c>
      <c r="B126" s="103" t="s">
        <v>316</v>
      </c>
      <c r="D126" s="109" t="s">
        <v>314</v>
      </c>
      <c r="E126" s="104" t="s">
        <v>162</v>
      </c>
      <c r="F126" s="105" t="s">
        <v>163</v>
      </c>
    </row>
    <row r="127" spans="1:6" x14ac:dyDescent="0.25">
      <c r="D127" s="109" t="s">
        <v>314</v>
      </c>
      <c r="E127" s="104" t="s">
        <v>162</v>
      </c>
      <c r="F127" s="105" t="s">
        <v>163</v>
      </c>
    </row>
    <row r="128" spans="1:6" x14ac:dyDescent="0.25">
      <c r="A128" s="102" t="s">
        <v>317</v>
      </c>
      <c r="B128" s="103" t="s">
        <v>318</v>
      </c>
      <c r="D128" s="109" t="s">
        <v>314</v>
      </c>
      <c r="E128" s="104" t="s">
        <v>162</v>
      </c>
      <c r="F128" s="105" t="s">
        <v>163</v>
      </c>
    </row>
    <row r="129" spans="1:6" x14ac:dyDescent="0.25">
      <c r="A129" s="102" t="s">
        <v>319</v>
      </c>
      <c r="B129" s="103" t="s">
        <v>320</v>
      </c>
      <c r="D129" s="103" t="s">
        <v>321</v>
      </c>
      <c r="E129" s="104" t="s">
        <v>162</v>
      </c>
      <c r="F129" s="105" t="s">
        <v>163</v>
      </c>
    </row>
    <row r="130" spans="1:6" x14ac:dyDescent="0.25">
      <c r="A130" s="102" t="s">
        <v>322</v>
      </c>
      <c r="B130" s="103" t="s">
        <v>323</v>
      </c>
      <c r="D130" s="103" t="s">
        <v>321</v>
      </c>
      <c r="E130" s="104" t="s">
        <v>162</v>
      </c>
      <c r="F130" s="105" t="s">
        <v>163</v>
      </c>
    </row>
    <row r="131" spans="1:6" x14ac:dyDescent="0.25">
      <c r="A131" s="102" t="s">
        <v>324</v>
      </c>
      <c r="B131" s="103" t="s">
        <v>325</v>
      </c>
      <c r="D131" s="103" t="s">
        <v>321</v>
      </c>
      <c r="E131" s="104" t="s">
        <v>162</v>
      </c>
      <c r="F131" s="105" t="s">
        <v>163</v>
      </c>
    </row>
    <row r="132" spans="1:6" x14ac:dyDescent="0.25">
      <c r="A132" s="102" t="s">
        <v>326</v>
      </c>
      <c r="B132" s="103" t="s">
        <v>327</v>
      </c>
      <c r="D132" s="103" t="s">
        <v>321</v>
      </c>
      <c r="E132" s="104" t="s">
        <v>162</v>
      </c>
      <c r="F132" s="105" t="s">
        <v>163</v>
      </c>
    </row>
    <row r="133" spans="1:6" x14ac:dyDescent="0.25">
      <c r="A133" s="102" t="s">
        <v>328</v>
      </c>
      <c r="B133" s="103" t="s">
        <v>329</v>
      </c>
      <c r="D133" s="103" t="s">
        <v>321</v>
      </c>
      <c r="E133" s="104" t="s">
        <v>162</v>
      </c>
      <c r="F133" s="105" t="s">
        <v>163</v>
      </c>
    </row>
    <row r="134" spans="1:6" x14ac:dyDescent="0.25">
      <c r="A134" s="102" t="s">
        <v>330</v>
      </c>
      <c r="B134" s="103" t="s">
        <v>331</v>
      </c>
      <c r="D134" s="103" t="s">
        <v>321</v>
      </c>
      <c r="E134" s="104" t="s">
        <v>162</v>
      </c>
      <c r="F134" s="105" t="s">
        <v>163</v>
      </c>
    </row>
    <row r="135" spans="1:6" x14ac:dyDescent="0.25">
      <c r="A135" s="102" t="s">
        <v>332</v>
      </c>
      <c r="B135" s="103" t="s">
        <v>333</v>
      </c>
      <c r="D135" s="103" t="s">
        <v>321</v>
      </c>
      <c r="E135" s="104" t="s">
        <v>162</v>
      </c>
      <c r="F135" s="105" t="s">
        <v>163</v>
      </c>
    </row>
    <row r="136" spans="1:6" x14ac:dyDescent="0.25">
      <c r="A136" s="102" t="s">
        <v>334</v>
      </c>
      <c r="B136" s="103" t="s">
        <v>335</v>
      </c>
      <c r="D136" s="103" t="s">
        <v>321</v>
      </c>
      <c r="E136" s="104" t="s">
        <v>162</v>
      </c>
      <c r="F136" s="105" t="s">
        <v>163</v>
      </c>
    </row>
    <row r="137" spans="1:6" x14ac:dyDescent="0.25">
      <c r="A137" s="102" t="s">
        <v>336</v>
      </c>
      <c r="B137" s="103" t="s">
        <v>337</v>
      </c>
      <c r="D137" s="103" t="s">
        <v>321</v>
      </c>
      <c r="E137" s="104" t="s">
        <v>162</v>
      </c>
      <c r="F137" s="105" t="s">
        <v>163</v>
      </c>
    </row>
    <row r="138" spans="1:6" x14ac:dyDescent="0.25">
      <c r="A138" s="102" t="s">
        <v>338</v>
      </c>
      <c r="B138" s="103" t="s">
        <v>339</v>
      </c>
      <c r="D138" s="103" t="s">
        <v>321</v>
      </c>
      <c r="E138" s="104" t="s">
        <v>162</v>
      </c>
      <c r="F138" s="105" t="s">
        <v>163</v>
      </c>
    </row>
    <row r="139" spans="1:6" x14ac:dyDescent="0.25">
      <c r="A139" s="102" t="s">
        <v>340</v>
      </c>
      <c r="B139" s="103" t="s">
        <v>341</v>
      </c>
      <c r="D139" s="103" t="s">
        <v>321</v>
      </c>
      <c r="E139" s="104" t="s">
        <v>162</v>
      </c>
      <c r="F139" s="105" t="s">
        <v>163</v>
      </c>
    </row>
    <row r="140" spans="1:6" x14ac:dyDescent="0.25">
      <c r="A140" s="102" t="s">
        <v>342</v>
      </c>
      <c r="B140" s="103" t="s">
        <v>343</v>
      </c>
      <c r="D140" s="103" t="s">
        <v>321</v>
      </c>
      <c r="E140" s="104" t="s">
        <v>162</v>
      </c>
      <c r="F140" s="105" t="s">
        <v>163</v>
      </c>
    </row>
    <row r="141" spans="1:6" x14ac:dyDescent="0.25">
      <c r="A141" s="102" t="s">
        <v>344</v>
      </c>
      <c r="B141" s="103" t="s">
        <v>345</v>
      </c>
      <c r="D141" s="103" t="s">
        <v>321</v>
      </c>
      <c r="E141" s="104" t="s">
        <v>162</v>
      </c>
      <c r="F141" s="105" t="s">
        <v>163</v>
      </c>
    </row>
    <row r="142" spans="1:6" x14ac:dyDescent="0.25">
      <c r="A142" s="102" t="s">
        <v>346</v>
      </c>
      <c r="B142" s="103" t="s">
        <v>347</v>
      </c>
      <c r="D142" s="103" t="s">
        <v>321</v>
      </c>
      <c r="E142" s="104" t="s">
        <v>162</v>
      </c>
      <c r="F142" s="105" t="s">
        <v>163</v>
      </c>
    </row>
    <row r="143" spans="1:6" x14ac:dyDescent="0.25">
      <c r="A143" s="102" t="s">
        <v>348</v>
      </c>
      <c r="B143" s="103" t="s">
        <v>349</v>
      </c>
      <c r="D143" s="103" t="s">
        <v>321</v>
      </c>
      <c r="E143" s="104" t="s">
        <v>162</v>
      </c>
      <c r="F143" s="105" t="s">
        <v>163</v>
      </c>
    </row>
    <row r="144" spans="1:6" x14ac:dyDescent="0.25">
      <c r="A144" s="102" t="s">
        <v>350</v>
      </c>
      <c r="B144" s="103" t="s">
        <v>351</v>
      </c>
      <c r="D144" s="103" t="s">
        <v>321</v>
      </c>
      <c r="E144" s="104" t="s">
        <v>162</v>
      </c>
      <c r="F144" s="105" t="s">
        <v>163</v>
      </c>
    </row>
    <row r="145" spans="1:6" x14ac:dyDescent="0.25">
      <c r="A145" s="102" t="s">
        <v>352</v>
      </c>
      <c r="B145" s="103" t="s">
        <v>353</v>
      </c>
      <c r="D145" s="103" t="s">
        <v>321</v>
      </c>
      <c r="E145" s="104" t="s">
        <v>162</v>
      </c>
      <c r="F145" s="105" t="s">
        <v>163</v>
      </c>
    </row>
    <row r="146" spans="1:6" x14ac:dyDescent="0.25">
      <c r="A146" s="102" t="s">
        <v>354</v>
      </c>
      <c r="B146" s="103" t="s">
        <v>355</v>
      </c>
      <c r="D146" s="103" t="s">
        <v>321</v>
      </c>
      <c r="E146" s="104" t="s">
        <v>162</v>
      </c>
      <c r="F146" s="105" t="s">
        <v>163</v>
      </c>
    </row>
    <row r="147" spans="1:6" x14ac:dyDescent="0.25">
      <c r="A147" s="102" t="s">
        <v>356</v>
      </c>
      <c r="B147" s="103" t="s">
        <v>357</v>
      </c>
      <c r="D147" s="103" t="s">
        <v>321</v>
      </c>
      <c r="E147" s="104" t="s">
        <v>162</v>
      </c>
      <c r="F147" s="105" t="s">
        <v>163</v>
      </c>
    </row>
    <row r="148" spans="1:6" x14ac:dyDescent="0.25">
      <c r="A148" s="102" t="s">
        <v>358</v>
      </c>
      <c r="B148" s="103" t="s">
        <v>359</v>
      </c>
      <c r="D148" s="103" t="s">
        <v>321</v>
      </c>
      <c r="E148" s="104" t="s">
        <v>162</v>
      </c>
      <c r="F148" s="105" t="s">
        <v>163</v>
      </c>
    </row>
    <row r="149" spans="1:6" x14ac:dyDescent="0.25">
      <c r="A149" s="102" t="s">
        <v>360</v>
      </c>
      <c r="B149" s="103" t="s">
        <v>361</v>
      </c>
      <c r="D149" s="103" t="s">
        <v>321</v>
      </c>
      <c r="E149" s="104" t="s">
        <v>162</v>
      </c>
      <c r="F149" s="105" t="s">
        <v>163</v>
      </c>
    </row>
    <row r="150" spans="1:6" x14ac:dyDescent="0.25">
      <c r="A150" s="102" t="s">
        <v>362</v>
      </c>
      <c r="B150" s="103" t="s">
        <v>363</v>
      </c>
      <c r="D150" s="103" t="s">
        <v>321</v>
      </c>
      <c r="E150" s="104" t="s">
        <v>162</v>
      </c>
      <c r="F150" s="105" t="s">
        <v>163</v>
      </c>
    </row>
    <row r="151" spans="1:6" x14ac:dyDescent="0.25">
      <c r="A151" s="102" t="s">
        <v>364</v>
      </c>
      <c r="B151" s="103" t="s">
        <v>365</v>
      </c>
      <c r="D151" s="103" t="s">
        <v>321</v>
      </c>
      <c r="E151" s="104" t="s">
        <v>162</v>
      </c>
      <c r="F151" s="105" t="s">
        <v>163</v>
      </c>
    </row>
    <row r="152" spans="1:6" x14ac:dyDescent="0.25">
      <c r="A152" s="102" t="s">
        <v>366</v>
      </c>
      <c r="B152" s="103" t="s">
        <v>367</v>
      </c>
      <c r="D152" s="103" t="s">
        <v>367</v>
      </c>
      <c r="E152" s="104" t="s">
        <v>162</v>
      </c>
      <c r="F152" s="105" t="s">
        <v>163</v>
      </c>
    </row>
    <row r="153" spans="1:6" x14ac:dyDescent="0.25">
      <c r="A153" s="102" t="s">
        <v>368</v>
      </c>
      <c r="B153" s="103" t="s">
        <v>369</v>
      </c>
      <c r="D153" s="103" t="s">
        <v>367</v>
      </c>
      <c r="E153" s="104" t="s">
        <v>162</v>
      </c>
      <c r="F153" s="105" t="s">
        <v>163</v>
      </c>
    </row>
    <row r="154" spans="1:6" x14ac:dyDescent="0.25">
      <c r="A154" s="102" t="s">
        <v>370</v>
      </c>
      <c r="B154" s="103" t="s">
        <v>371</v>
      </c>
      <c r="D154" s="103" t="s">
        <v>367</v>
      </c>
      <c r="E154" s="104" t="s">
        <v>162</v>
      </c>
      <c r="F154" s="105" t="s">
        <v>163</v>
      </c>
    </row>
    <row r="155" spans="1:6" x14ac:dyDescent="0.25">
      <c r="A155" s="102" t="s">
        <v>372</v>
      </c>
      <c r="B155" s="103" t="s">
        <v>373</v>
      </c>
      <c r="D155" s="103" t="s">
        <v>374</v>
      </c>
      <c r="E155" s="104" t="s">
        <v>162</v>
      </c>
      <c r="F155" s="105" t="s">
        <v>163</v>
      </c>
    </row>
    <row r="156" spans="1:6" x14ac:dyDescent="0.25">
      <c r="A156" s="102" t="s">
        <v>375</v>
      </c>
      <c r="B156" s="103" t="s">
        <v>376</v>
      </c>
      <c r="D156" s="103" t="s">
        <v>374</v>
      </c>
      <c r="E156" s="104" t="s">
        <v>162</v>
      </c>
      <c r="F156" s="105" t="s">
        <v>163</v>
      </c>
    </row>
    <row r="157" spans="1:6" x14ac:dyDescent="0.25">
      <c r="A157" s="102" t="s">
        <v>377</v>
      </c>
      <c r="B157" s="103" t="s">
        <v>378</v>
      </c>
      <c r="D157" s="103" t="s">
        <v>374</v>
      </c>
      <c r="E157" s="104" t="s">
        <v>162</v>
      </c>
      <c r="F157" s="105" t="s">
        <v>163</v>
      </c>
    </row>
    <row r="158" spans="1:6" x14ac:dyDescent="0.25">
      <c r="A158" s="102" t="s">
        <v>379</v>
      </c>
      <c r="B158" s="103" t="s">
        <v>380</v>
      </c>
      <c r="D158" s="103" t="s">
        <v>374</v>
      </c>
      <c r="E158" s="104" t="s">
        <v>162</v>
      </c>
      <c r="F158" s="105" t="s">
        <v>163</v>
      </c>
    </row>
    <row r="159" spans="1:6" x14ac:dyDescent="0.25">
      <c r="A159" s="102" t="s">
        <v>381</v>
      </c>
      <c r="B159" s="103" t="s">
        <v>382</v>
      </c>
      <c r="D159" s="103" t="s">
        <v>374</v>
      </c>
      <c r="E159" s="104" t="s">
        <v>162</v>
      </c>
      <c r="F159" s="105" t="s">
        <v>163</v>
      </c>
    </row>
    <row r="160" spans="1:6" x14ac:dyDescent="0.25">
      <c r="A160" s="102" t="s">
        <v>383</v>
      </c>
      <c r="B160" s="103" t="s">
        <v>384</v>
      </c>
      <c r="D160" s="103" t="s">
        <v>374</v>
      </c>
      <c r="E160" s="104" t="s">
        <v>162</v>
      </c>
      <c r="F160" s="105" t="s">
        <v>163</v>
      </c>
    </row>
    <row r="161" spans="1:6" x14ac:dyDescent="0.25">
      <c r="A161" s="102" t="s">
        <v>385</v>
      </c>
      <c r="B161" s="103" t="s">
        <v>386</v>
      </c>
      <c r="D161" s="103" t="s">
        <v>374</v>
      </c>
      <c r="E161" s="104" t="s">
        <v>162</v>
      </c>
      <c r="F161" s="105" t="s">
        <v>163</v>
      </c>
    </row>
    <row r="162" spans="1:6" x14ac:dyDescent="0.25">
      <c r="A162" s="102" t="s">
        <v>387</v>
      </c>
      <c r="B162" s="103" t="s">
        <v>388</v>
      </c>
      <c r="D162" s="103" t="s">
        <v>374</v>
      </c>
      <c r="E162" s="104" t="s">
        <v>162</v>
      </c>
      <c r="F162" s="105" t="s">
        <v>163</v>
      </c>
    </row>
    <row r="163" spans="1:6" x14ac:dyDescent="0.25">
      <c r="A163" s="102" t="s">
        <v>389</v>
      </c>
      <c r="B163" s="103" t="s">
        <v>390</v>
      </c>
      <c r="D163" s="103" t="s">
        <v>391</v>
      </c>
      <c r="E163" s="104" t="s">
        <v>162</v>
      </c>
      <c r="F163" s="105" t="s">
        <v>163</v>
      </c>
    </row>
    <row r="164" spans="1:6" x14ac:dyDescent="0.25">
      <c r="A164" s="102" t="s">
        <v>392</v>
      </c>
      <c r="B164" s="103" t="s">
        <v>393</v>
      </c>
      <c r="D164" s="103" t="s">
        <v>391</v>
      </c>
      <c r="E164" s="104" t="s">
        <v>162</v>
      </c>
      <c r="F164" s="105" t="s">
        <v>163</v>
      </c>
    </row>
    <row r="165" spans="1:6" x14ac:dyDescent="0.25">
      <c r="A165" s="102" t="s">
        <v>394</v>
      </c>
      <c r="B165" s="103" t="s">
        <v>395</v>
      </c>
      <c r="D165" s="103" t="s">
        <v>391</v>
      </c>
      <c r="E165" s="104" t="s">
        <v>162</v>
      </c>
      <c r="F165" s="105" t="s">
        <v>163</v>
      </c>
    </row>
    <row r="166" spans="1:6" x14ac:dyDescent="0.25">
      <c r="A166" s="102" t="s">
        <v>396</v>
      </c>
      <c r="B166" s="103" t="s">
        <v>397</v>
      </c>
      <c r="D166" s="103" t="s">
        <v>391</v>
      </c>
      <c r="E166" s="104" t="s">
        <v>162</v>
      </c>
      <c r="F166" s="105" t="s">
        <v>163</v>
      </c>
    </row>
    <row r="167" spans="1:6" x14ac:dyDescent="0.25">
      <c r="A167" s="102" t="s">
        <v>398</v>
      </c>
      <c r="B167" s="103" t="s">
        <v>399</v>
      </c>
      <c r="D167" s="103" t="s">
        <v>391</v>
      </c>
      <c r="E167" s="104" t="s">
        <v>162</v>
      </c>
      <c r="F167" s="105" t="s">
        <v>163</v>
      </c>
    </row>
    <row r="168" spans="1:6" x14ac:dyDescent="0.25">
      <c r="A168" s="102" t="s">
        <v>400</v>
      </c>
      <c r="B168" s="103" t="s">
        <v>401</v>
      </c>
      <c r="D168" s="103" t="s">
        <v>391</v>
      </c>
      <c r="E168" s="104" t="s">
        <v>162</v>
      </c>
      <c r="F168" s="105" t="s">
        <v>163</v>
      </c>
    </row>
    <row r="169" spans="1:6" x14ac:dyDescent="0.25">
      <c r="A169" s="102" t="s">
        <v>402</v>
      </c>
      <c r="B169" s="103" t="s">
        <v>403</v>
      </c>
      <c r="D169" s="103" t="s">
        <v>391</v>
      </c>
      <c r="E169" s="104" t="s">
        <v>162</v>
      </c>
      <c r="F169" s="105" t="s">
        <v>163</v>
      </c>
    </row>
    <row r="170" spans="1:6" x14ac:dyDescent="0.25">
      <c r="A170" s="102" t="s">
        <v>404</v>
      </c>
      <c r="B170" s="103" t="s">
        <v>405</v>
      </c>
      <c r="D170" s="103" t="s">
        <v>406</v>
      </c>
      <c r="E170" s="104" t="s">
        <v>162</v>
      </c>
      <c r="F170" s="105" t="s">
        <v>163</v>
      </c>
    </row>
    <row r="171" spans="1:6" x14ac:dyDescent="0.25">
      <c r="A171" s="102" t="s">
        <v>407</v>
      </c>
      <c r="B171" s="103" t="s">
        <v>408</v>
      </c>
      <c r="D171" s="103" t="s">
        <v>406</v>
      </c>
      <c r="E171" s="104" t="s">
        <v>162</v>
      </c>
      <c r="F171" s="105" t="s">
        <v>163</v>
      </c>
    </row>
    <row r="172" spans="1:6" x14ac:dyDescent="0.25">
      <c r="A172" s="102" t="s">
        <v>409</v>
      </c>
      <c r="B172" s="103" t="s">
        <v>410</v>
      </c>
      <c r="D172" s="103" t="s">
        <v>406</v>
      </c>
      <c r="E172" s="104" t="s">
        <v>162</v>
      </c>
      <c r="F172" s="105" t="s">
        <v>163</v>
      </c>
    </row>
    <row r="173" spans="1:6" x14ac:dyDescent="0.25">
      <c r="A173" s="102" t="s">
        <v>411</v>
      </c>
      <c r="B173" s="103" t="s">
        <v>412</v>
      </c>
      <c r="D173" s="103" t="s">
        <v>406</v>
      </c>
      <c r="E173" s="104" t="s">
        <v>162</v>
      </c>
      <c r="F173" s="105" t="s">
        <v>163</v>
      </c>
    </row>
    <row r="174" spans="1:6" x14ac:dyDescent="0.25">
      <c r="A174" s="102" t="s">
        <v>413</v>
      </c>
      <c r="B174" s="103" t="s">
        <v>414</v>
      </c>
      <c r="D174" s="103" t="s">
        <v>406</v>
      </c>
      <c r="E174" s="104" t="s">
        <v>162</v>
      </c>
      <c r="F174" s="105" t="s">
        <v>163</v>
      </c>
    </row>
    <row r="175" spans="1:6" x14ac:dyDescent="0.25">
      <c r="A175" s="102" t="s">
        <v>415</v>
      </c>
      <c r="B175" s="103" t="s">
        <v>416</v>
      </c>
      <c r="D175" s="103" t="s">
        <v>406</v>
      </c>
      <c r="E175" s="104" t="s">
        <v>162</v>
      </c>
      <c r="F175" s="105" t="s">
        <v>163</v>
      </c>
    </row>
    <row r="176" spans="1:6" x14ac:dyDescent="0.25">
      <c r="A176" s="102" t="s">
        <v>417</v>
      </c>
      <c r="B176" s="103" t="s">
        <v>418</v>
      </c>
      <c r="D176" s="103" t="s">
        <v>406</v>
      </c>
      <c r="E176" s="104" t="s">
        <v>162</v>
      </c>
      <c r="F176" s="105" t="s">
        <v>163</v>
      </c>
    </row>
    <row r="177" spans="1:6" x14ac:dyDescent="0.25">
      <c r="A177" s="102" t="s">
        <v>419</v>
      </c>
      <c r="B177" s="103" t="s">
        <v>420</v>
      </c>
      <c r="D177" s="103" t="s">
        <v>406</v>
      </c>
      <c r="E177" s="104" t="s">
        <v>162</v>
      </c>
      <c r="F177" s="105" t="s">
        <v>163</v>
      </c>
    </row>
    <row r="178" spans="1:6" x14ac:dyDescent="0.25">
      <c r="A178" s="102" t="s">
        <v>421</v>
      </c>
      <c r="B178" s="103" t="s">
        <v>422</v>
      </c>
      <c r="D178" s="103" t="s">
        <v>406</v>
      </c>
      <c r="E178" s="104" t="s">
        <v>162</v>
      </c>
      <c r="F178" s="105" t="s">
        <v>163</v>
      </c>
    </row>
    <row r="179" spans="1:6" x14ac:dyDescent="0.25">
      <c r="A179" s="102" t="s">
        <v>423</v>
      </c>
      <c r="B179" s="103" t="s">
        <v>424</v>
      </c>
      <c r="D179" s="103" t="s">
        <v>406</v>
      </c>
      <c r="E179" s="104" t="s">
        <v>162</v>
      </c>
      <c r="F179" s="105" t="s">
        <v>163</v>
      </c>
    </row>
    <row r="180" spans="1:6" x14ac:dyDescent="0.25">
      <c r="A180" s="102" t="s">
        <v>425</v>
      </c>
      <c r="B180" s="103" t="s">
        <v>426</v>
      </c>
      <c r="D180" s="103" t="s">
        <v>406</v>
      </c>
      <c r="E180" s="104" t="s">
        <v>162</v>
      </c>
      <c r="F180" s="105" t="s">
        <v>163</v>
      </c>
    </row>
    <row r="181" spans="1:6" x14ac:dyDescent="0.25">
      <c r="A181" s="102" t="s">
        <v>427</v>
      </c>
      <c r="B181" s="103" t="s">
        <v>428</v>
      </c>
      <c r="D181" s="103" t="s">
        <v>406</v>
      </c>
      <c r="E181" s="104" t="s">
        <v>162</v>
      </c>
      <c r="F181" s="105" t="s">
        <v>163</v>
      </c>
    </row>
    <row r="182" spans="1:6" x14ac:dyDescent="0.25">
      <c r="A182" s="102" t="s">
        <v>429</v>
      </c>
      <c r="B182" s="103" t="s">
        <v>430</v>
      </c>
      <c r="D182" s="103" t="s">
        <v>406</v>
      </c>
      <c r="E182" s="104" t="s">
        <v>162</v>
      </c>
      <c r="F182" s="105" t="s">
        <v>163</v>
      </c>
    </row>
    <row r="183" spans="1:6" x14ac:dyDescent="0.25">
      <c r="A183" s="102" t="s">
        <v>431</v>
      </c>
      <c r="B183" s="103" t="s">
        <v>432</v>
      </c>
      <c r="D183" s="103" t="s">
        <v>406</v>
      </c>
      <c r="E183" s="104" t="s">
        <v>162</v>
      </c>
      <c r="F183" s="105" t="s">
        <v>163</v>
      </c>
    </row>
    <row r="184" spans="1:6" x14ac:dyDescent="0.25">
      <c r="A184" s="102" t="s">
        <v>433</v>
      </c>
      <c r="B184" s="103" t="s">
        <v>434</v>
      </c>
      <c r="D184" s="103" t="s">
        <v>406</v>
      </c>
      <c r="E184" s="104" t="s">
        <v>162</v>
      </c>
      <c r="F184" s="105" t="s">
        <v>163</v>
      </c>
    </row>
    <row r="185" spans="1:6" x14ac:dyDescent="0.25">
      <c r="A185" s="102" t="s">
        <v>435</v>
      </c>
      <c r="B185" s="103" t="s">
        <v>436</v>
      </c>
      <c r="D185" s="103" t="s">
        <v>406</v>
      </c>
      <c r="E185" s="104" t="s">
        <v>162</v>
      </c>
      <c r="F185" s="105" t="s">
        <v>163</v>
      </c>
    </row>
    <row r="186" spans="1:6" x14ac:dyDescent="0.25">
      <c r="A186" s="102" t="s">
        <v>437</v>
      </c>
      <c r="B186" s="103" t="s">
        <v>438</v>
      </c>
      <c r="D186" s="103" t="s">
        <v>406</v>
      </c>
      <c r="E186" s="104" t="s">
        <v>162</v>
      </c>
      <c r="F186" s="105" t="s">
        <v>163</v>
      </c>
    </row>
    <row r="187" spans="1:6" x14ac:dyDescent="0.25">
      <c r="A187" s="102" t="s">
        <v>439</v>
      </c>
      <c r="B187" s="103" t="s">
        <v>440</v>
      </c>
      <c r="D187" s="103" t="s">
        <v>406</v>
      </c>
      <c r="E187" s="104" t="s">
        <v>162</v>
      </c>
      <c r="F187" s="105" t="s">
        <v>163</v>
      </c>
    </row>
    <row r="188" spans="1:6" x14ac:dyDescent="0.25">
      <c r="A188" s="102" t="s">
        <v>441</v>
      </c>
      <c r="B188" s="103" t="s">
        <v>442</v>
      </c>
      <c r="D188" s="103" t="s">
        <v>406</v>
      </c>
      <c r="E188" s="104" t="s">
        <v>162</v>
      </c>
      <c r="F188" s="105" t="s">
        <v>163</v>
      </c>
    </row>
    <row r="189" spans="1:6" x14ac:dyDescent="0.25">
      <c r="A189" s="102" t="s">
        <v>443</v>
      </c>
      <c r="B189" s="103" t="s">
        <v>444</v>
      </c>
      <c r="D189" s="103" t="s">
        <v>406</v>
      </c>
      <c r="E189" s="104" t="s">
        <v>162</v>
      </c>
      <c r="F189" s="105" t="s">
        <v>163</v>
      </c>
    </row>
    <row r="190" spans="1:6" x14ac:dyDescent="0.25">
      <c r="A190" s="102" t="s">
        <v>445</v>
      </c>
      <c r="B190" s="103" t="s">
        <v>446</v>
      </c>
      <c r="D190" s="103" t="s">
        <v>406</v>
      </c>
      <c r="E190" s="104" t="s">
        <v>162</v>
      </c>
      <c r="F190" s="105" t="s">
        <v>163</v>
      </c>
    </row>
    <row r="191" spans="1:6" x14ac:dyDescent="0.25">
      <c r="A191" s="102" t="s">
        <v>447</v>
      </c>
      <c r="B191" s="103" t="s">
        <v>448</v>
      </c>
      <c r="D191" s="103" t="s">
        <v>406</v>
      </c>
      <c r="E191" s="104" t="s">
        <v>162</v>
      </c>
      <c r="F191" s="105" t="s">
        <v>163</v>
      </c>
    </row>
    <row r="192" spans="1:6" x14ac:dyDescent="0.25">
      <c r="A192" s="102" t="s">
        <v>449</v>
      </c>
      <c r="B192" s="103" t="s">
        <v>450</v>
      </c>
      <c r="D192" s="103" t="s">
        <v>406</v>
      </c>
      <c r="E192" s="104" t="s">
        <v>162</v>
      </c>
      <c r="F192" s="105" t="s">
        <v>163</v>
      </c>
    </row>
    <row r="193" spans="1:6" x14ac:dyDescent="0.25">
      <c r="A193" s="102" t="s">
        <v>451</v>
      </c>
      <c r="B193" s="103" t="s">
        <v>452</v>
      </c>
      <c r="D193" s="103" t="s">
        <v>406</v>
      </c>
      <c r="E193" s="104" t="s">
        <v>162</v>
      </c>
      <c r="F193" s="105" t="s">
        <v>163</v>
      </c>
    </row>
    <row r="194" spans="1:6" x14ac:dyDescent="0.25">
      <c r="A194" s="102" t="s">
        <v>453</v>
      </c>
      <c r="B194" s="103" t="s">
        <v>454</v>
      </c>
      <c r="D194" s="103" t="s">
        <v>455</v>
      </c>
      <c r="E194" s="104" t="s">
        <v>162</v>
      </c>
      <c r="F194" s="105" t="s">
        <v>163</v>
      </c>
    </row>
    <row r="195" spans="1:6" x14ac:dyDescent="0.25">
      <c r="A195" s="102" t="s">
        <v>456</v>
      </c>
      <c r="B195" s="103" t="s">
        <v>457</v>
      </c>
      <c r="D195" s="103" t="s">
        <v>455</v>
      </c>
      <c r="E195" s="104" t="s">
        <v>162</v>
      </c>
      <c r="F195" s="105" t="s">
        <v>163</v>
      </c>
    </row>
    <row r="196" spans="1:6" x14ac:dyDescent="0.25">
      <c r="A196" s="102" t="s">
        <v>458</v>
      </c>
      <c r="B196" s="103" t="s">
        <v>459</v>
      </c>
      <c r="D196" s="103" t="s">
        <v>455</v>
      </c>
      <c r="E196" s="104" t="s">
        <v>162</v>
      </c>
      <c r="F196" s="105" t="s">
        <v>163</v>
      </c>
    </row>
    <row r="197" spans="1:6" x14ac:dyDescent="0.25">
      <c r="A197" s="102" t="s">
        <v>460</v>
      </c>
      <c r="B197" s="103" t="s">
        <v>461</v>
      </c>
      <c r="D197" s="103" t="s">
        <v>455</v>
      </c>
      <c r="E197" s="104" t="s">
        <v>162</v>
      </c>
      <c r="F197" s="105" t="s">
        <v>163</v>
      </c>
    </row>
    <row r="198" spans="1:6" x14ac:dyDescent="0.25">
      <c r="A198" s="102" t="s">
        <v>462</v>
      </c>
      <c r="B198" s="103" t="s">
        <v>463</v>
      </c>
      <c r="D198" s="103" t="s">
        <v>455</v>
      </c>
      <c r="E198" s="104" t="s">
        <v>162</v>
      </c>
      <c r="F198" s="105" t="s">
        <v>163</v>
      </c>
    </row>
    <row r="199" spans="1:6" x14ac:dyDescent="0.25">
      <c r="A199" s="102" t="s">
        <v>464</v>
      </c>
      <c r="B199" s="103" t="s">
        <v>465</v>
      </c>
      <c r="D199" s="103" t="s">
        <v>455</v>
      </c>
      <c r="E199" s="104" t="s">
        <v>162</v>
      </c>
      <c r="F199" s="105" t="s">
        <v>163</v>
      </c>
    </row>
    <row r="200" spans="1:6" x14ac:dyDescent="0.25">
      <c r="A200" s="102" t="s">
        <v>466</v>
      </c>
      <c r="B200" s="103" t="s">
        <v>467</v>
      </c>
      <c r="D200" s="103" t="s">
        <v>455</v>
      </c>
      <c r="E200" s="104" t="s">
        <v>162</v>
      </c>
      <c r="F200" s="105" t="s">
        <v>163</v>
      </c>
    </row>
    <row r="201" spans="1:6" x14ac:dyDescent="0.25">
      <c r="A201" s="102" t="s">
        <v>468</v>
      </c>
      <c r="B201" s="103" t="s">
        <v>469</v>
      </c>
      <c r="D201" s="103" t="s">
        <v>455</v>
      </c>
      <c r="E201" s="104" t="s">
        <v>162</v>
      </c>
      <c r="F201" s="105" t="s">
        <v>163</v>
      </c>
    </row>
    <row r="202" spans="1:6" x14ac:dyDescent="0.25">
      <c r="A202" s="102" t="s">
        <v>470</v>
      </c>
      <c r="B202" s="103" t="s">
        <v>471</v>
      </c>
      <c r="D202" s="103" t="s">
        <v>455</v>
      </c>
      <c r="E202" s="104" t="s">
        <v>162</v>
      </c>
      <c r="F202" s="105" t="s">
        <v>163</v>
      </c>
    </row>
    <row r="203" spans="1:6" x14ac:dyDescent="0.25">
      <c r="A203" s="102" t="s">
        <v>472</v>
      </c>
      <c r="B203" s="103" t="s">
        <v>473</v>
      </c>
      <c r="D203" s="103" t="s">
        <v>455</v>
      </c>
      <c r="E203" s="104" t="s">
        <v>162</v>
      </c>
      <c r="F203" s="105" t="s">
        <v>163</v>
      </c>
    </row>
    <row r="204" spans="1:6" x14ac:dyDescent="0.25">
      <c r="A204" s="102" t="s">
        <v>474</v>
      </c>
      <c r="B204" s="103" t="s">
        <v>475</v>
      </c>
      <c r="D204" s="103" t="s">
        <v>476</v>
      </c>
      <c r="E204" s="104" t="s">
        <v>162</v>
      </c>
      <c r="F204" s="105" t="s">
        <v>163</v>
      </c>
    </row>
    <row r="205" spans="1:6" x14ac:dyDescent="0.25">
      <c r="A205" s="102" t="s">
        <v>477</v>
      </c>
      <c r="B205" s="103" t="s">
        <v>478</v>
      </c>
      <c r="D205" s="103" t="s">
        <v>476</v>
      </c>
      <c r="E205" s="104" t="s">
        <v>162</v>
      </c>
      <c r="F205" s="105" t="s">
        <v>163</v>
      </c>
    </row>
    <row r="206" spans="1:6" x14ac:dyDescent="0.25">
      <c r="A206" s="102" t="s">
        <v>479</v>
      </c>
      <c r="B206" s="103" t="s">
        <v>480</v>
      </c>
      <c r="D206" s="103" t="s">
        <v>476</v>
      </c>
      <c r="E206" s="104" t="s">
        <v>162</v>
      </c>
      <c r="F206" s="105" t="s">
        <v>163</v>
      </c>
    </row>
    <row r="207" spans="1:6" x14ac:dyDescent="0.25">
      <c r="A207" s="102" t="s">
        <v>481</v>
      </c>
      <c r="B207" s="103" t="s">
        <v>482</v>
      </c>
      <c r="D207" s="103" t="s">
        <v>476</v>
      </c>
      <c r="E207" s="104" t="s">
        <v>162</v>
      </c>
      <c r="F207" s="105" t="s">
        <v>163</v>
      </c>
    </row>
    <row r="208" spans="1:6" x14ac:dyDescent="0.25">
      <c r="A208" s="102" t="s">
        <v>483</v>
      </c>
      <c r="B208" s="103" t="s">
        <v>484</v>
      </c>
      <c r="D208" s="103" t="s">
        <v>476</v>
      </c>
      <c r="E208" s="104" t="s">
        <v>162</v>
      </c>
      <c r="F208" s="105" t="s">
        <v>163</v>
      </c>
    </row>
    <row r="209" spans="1:6" x14ac:dyDescent="0.25">
      <c r="A209" s="102" t="s">
        <v>485</v>
      </c>
      <c r="B209" s="103" t="s">
        <v>486</v>
      </c>
      <c r="D209" s="103" t="s">
        <v>476</v>
      </c>
      <c r="E209" s="104" t="s">
        <v>162</v>
      </c>
      <c r="F209" s="105" t="s">
        <v>163</v>
      </c>
    </row>
    <row r="210" spans="1:6" x14ac:dyDescent="0.25">
      <c r="A210" s="102" t="s">
        <v>487</v>
      </c>
      <c r="B210" s="103" t="s">
        <v>488</v>
      </c>
      <c r="D210" s="103" t="s">
        <v>476</v>
      </c>
      <c r="E210" s="104" t="s">
        <v>162</v>
      </c>
      <c r="F210" s="105" t="s">
        <v>163</v>
      </c>
    </row>
    <row r="211" spans="1:6" x14ac:dyDescent="0.25">
      <c r="A211" s="102" t="s">
        <v>489</v>
      </c>
      <c r="B211" s="103" t="s">
        <v>490</v>
      </c>
      <c r="D211" s="103" t="s">
        <v>476</v>
      </c>
      <c r="E211" s="104" t="s">
        <v>162</v>
      </c>
      <c r="F211" s="105" t="s">
        <v>163</v>
      </c>
    </row>
    <row r="212" spans="1:6" x14ac:dyDescent="0.25">
      <c r="A212" s="102" t="s">
        <v>491</v>
      </c>
      <c r="B212" s="103" t="s">
        <v>492</v>
      </c>
      <c r="D212" s="103" t="s">
        <v>493</v>
      </c>
      <c r="E212" s="104" t="s">
        <v>162</v>
      </c>
      <c r="F212" s="105" t="s">
        <v>163</v>
      </c>
    </row>
    <row r="213" spans="1:6" x14ac:dyDescent="0.25">
      <c r="A213" s="102" t="s">
        <v>494</v>
      </c>
      <c r="B213" s="103" t="s">
        <v>495</v>
      </c>
      <c r="D213" s="103" t="s">
        <v>493</v>
      </c>
      <c r="E213" s="104" t="s">
        <v>162</v>
      </c>
      <c r="F213" s="105" t="s">
        <v>163</v>
      </c>
    </row>
    <row r="214" spans="1:6" x14ac:dyDescent="0.25">
      <c r="A214" s="102" t="s">
        <v>496</v>
      </c>
      <c r="B214" s="103" t="s">
        <v>497</v>
      </c>
      <c r="D214" s="103" t="s">
        <v>493</v>
      </c>
      <c r="E214" s="104" t="s">
        <v>162</v>
      </c>
      <c r="F214" s="105" t="s">
        <v>163</v>
      </c>
    </row>
    <row r="215" spans="1:6" x14ac:dyDescent="0.25">
      <c r="A215" s="102" t="s">
        <v>498</v>
      </c>
      <c r="B215" s="103" t="s">
        <v>499</v>
      </c>
      <c r="D215" s="103" t="s">
        <v>493</v>
      </c>
      <c r="E215" s="104" t="s">
        <v>162</v>
      </c>
      <c r="F215" s="105" t="s">
        <v>163</v>
      </c>
    </row>
    <row r="216" spans="1:6" x14ac:dyDescent="0.25">
      <c r="A216" s="102" t="s">
        <v>500</v>
      </c>
      <c r="B216" s="103" t="s">
        <v>501</v>
      </c>
      <c r="D216" s="103" t="s">
        <v>493</v>
      </c>
      <c r="E216" s="104" t="s">
        <v>162</v>
      </c>
      <c r="F216" s="105" t="s">
        <v>163</v>
      </c>
    </row>
    <row r="217" spans="1:6" x14ac:dyDescent="0.25">
      <c r="A217" s="102" t="s">
        <v>502</v>
      </c>
      <c r="B217" s="103" t="s">
        <v>503</v>
      </c>
      <c r="D217" s="103" t="s">
        <v>493</v>
      </c>
      <c r="E217" s="104" t="s">
        <v>162</v>
      </c>
      <c r="F217" s="105" t="s">
        <v>163</v>
      </c>
    </row>
    <row r="218" spans="1:6" x14ac:dyDescent="0.25">
      <c r="A218" s="102" t="s">
        <v>504</v>
      </c>
      <c r="B218" s="103" t="s">
        <v>505</v>
      </c>
      <c r="D218" s="103" t="s">
        <v>493</v>
      </c>
      <c r="E218" s="104" t="s">
        <v>162</v>
      </c>
      <c r="F218" s="105" t="s">
        <v>163</v>
      </c>
    </row>
    <row r="219" spans="1:6" x14ac:dyDescent="0.25">
      <c r="A219" s="102" t="s">
        <v>506</v>
      </c>
      <c r="B219" s="103" t="s">
        <v>507</v>
      </c>
      <c r="D219" s="103" t="s">
        <v>493</v>
      </c>
      <c r="E219" s="104" t="s">
        <v>162</v>
      </c>
      <c r="F219" s="105" t="s">
        <v>163</v>
      </c>
    </row>
    <row r="220" spans="1:6" x14ac:dyDescent="0.25">
      <c r="A220" s="102" t="s">
        <v>508</v>
      </c>
      <c r="B220" s="103" t="s">
        <v>509</v>
      </c>
      <c r="D220" s="103" t="s">
        <v>493</v>
      </c>
      <c r="E220" s="104" t="s">
        <v>162</v>
      </c>
      <c r="F220" s="105" t="s">
        <v>163</v>
      </c>
    </row>
    <row r="221" spans="1:6" x14ac:dyDescent="0.25">
      <c r="A221" s="102" t="s">
        <v>510</v>
      </c>
      <c r="B221" s="103" t="s">
        <v>511</v>
      </c>
      <c r="D221" s="103" t="s">
        <v>493</v>
      </c>
      <c r="E221" s="104" t="s">
        <v>162</v>
      </c>
      <c r="F221" s="105" t="s">
        <v>163</v>
      </c>
    </row>
    <row r="222" spans="1:6" x14ac:dyDescent="0.25">
      <c r="A222" s="102" t="s">
        <v>512</v>
      </c>
      <c r="B222" s="103" t="s">
        <v>513</v>
      </c>
      <c r="D222" s="103" t="s">
        <v>493</v>
      </c>
      <c r="E222" s="104" t="s">
        <v>162</v>
      </c>
      <c r="F222" s="105" t="s">
        <v>163</v>
      </c>
    </row>
    <row r="223" spans="1:6" x14ac:dyDescent="0.25">
      <c r="A223" s="102" t="s">
        <v>514</v>
      </c>
      <c r="B223" s="103" t="s">
        <v>515</v>
      </c>
      <c r="D223" s="103" t="s">
        <v>493</v>
      </c>
      <c r="E223" s="104" t="s">
        <v>162</v>
      </c>
      <c r="F223" s="105" t="s">
        <v>163</v>
      </c>
    </row>
    <row r="224" spans="1:6" x14ac:dyDescent="0.25">
      <c r="A224" s="102" t="s">
        <v>516</v>
      </c>
      <c r="B224" s="103" t="s">
        <v>517</v>
      </c>
      <c r="D224" s="103" t="s">
        <v>518</v>
      </c>
      <c r="E224" s="104" t="s">
        <v>162</v>
      </c>
      <c r="F224" s="105" t="s">
        <v>163</v>
      </c>
    </row>
    <row r="225" spans="1:6" x14ac:dyDescent="0.25">
      <c r="A225" s="102" t="s">
        <v>519</v>
      </c>
      <c r="B225" s="103" t="s">
        <v>520</v>
      </c>
      <c r="D225" s="103" t="s">
        <v>518</v>
      </c>
      <c r="E225" s="104" t="s">
        <v>162</v>
      </c>
      <c r="F225" s="105" t="s">
        <v>163</v>
      </c>
    </row>
    <row r="226" spans="1:6" x14ac:dyDescent="0.25">
      <c r="A226" s="102" t="s">
        <v>521</v>
      </c>
      <c r="B226" s="103" t="s">
        <v>522</v>
      </c>
      <c r="D226" s="103" t="s">
        <v>518</v>
      </c>
      <c r="E226" s="104" t="s">
        <v>162</v>
      </c>
      <c r="F226" s="105" t="s">
        <v>163</v>
      </c>
    </row>
    <row r="227" spans="1:6" x14ac:dyDescent="0.25">
      <c r="A227" s="102" t="s">
        <v>523</v>
      </c>
      <c r="B227" s="103" t="s">
        <v>524</v>
      </c>
      <c r="D227" s="103" t="s">
        <v>518</v>
      </c>
      <c r="E227" s="104" t="s">
        <v>162</v>
      </c>
      <c r="F227" s="105" t="s">
        <v>163</v>
      </c>
    </row>
    <row r="228" spans="1:6" x14ac:dyDescent="0.25">
      <c r="A228" s="102" t="s">
        <v>525</v>
      </c>
      <c r="B228" s="103" t="s">
        <v>526</v>
      </c>
      <c r="D228" s="103" t="s">
        <v>518</v>
      </c>
      <c r="E228" s="104" t="s">
        <v>162</v>
      </c>
      <c r="F228" s="105" t="s">
        <v>163</v>
      </c>
    </row>
    <row r="229" spans="1:6" x14ac:dyDescent="0.25">
      <c r="A229" s="102" t="s">
        <v>527</v>
      </c>
      <c r="B229" s="103" t="s">
        <v>528</v>
      </c>
      <c r="D229" s="103" t="s">
        <v>518</v>
      </c>
      <c r="E229" s="104" t="s">
        <v>162</v>
      </c>
      <c r="F229" s="105" t="s">
        <v>163</v>
      </c>
    </row>
    <row r="230" spans="1:6" x14ac:dyDescent="0.25">
      <c r="A230" s="102" t="s">
        <v>529</v>
      </c>
      <c r="B230" s="103" t="s">
        <v>530</v>
      </c>
      <c r="D230" s="103" t="s">
        <v>518</v>
      </c>
      <c r="E230" s="104" t="s">
        <v>162</v>
      </c>
      <c r="F230" s="105" t="s">
        <v>163</v>
      </c>
    </row>
    <row r="231" spans="1:6" x14ac:dyDescent="0.25">
      <c r="A231" s="102" t="s">
        <v>531</v>
      </c>
      <c r="B231" s="103" t="s">
        <v>532</v>
      </c>
      <c r="D231" s="103" t="s">
        <v>518</v>
      </c>
      <c r="E231" s="104" t="s">
        <v>162</v>
      </c>
      <c r="F231" s="105" t="s">
        <v>163</v>
      </c>
    </row>
    <row r="232" spans="1:6" x14ac:dyDescent="0.25">
      <c r="A232" s="102" t="s">
        <v>533</v>
      </c>
      <c r="B232" s="103" t="s">
        <v>534</v>
      </c>
      <c r="D232" s="103" t="s">
        <v>518</v>
      </c>
      <c r="E232" s="104" t="s">
        <v>162</v>
      </c>
      <c r="F232" s="105" t="s">
        <v>163</v>
      </c>
    </row>
    <row r="233" spans="1:6" x14ac:dyDescent="0.25">
      <c r="A233" s="102" t="s">
        <v>535</v>
      </c>
      <c r="B233" s="103" t="s">
        <v>536</v>
      </c>
      <c r="D233" s="103" t="s">
        <v>518</v>
      </c>
      <c r="E233" s="104" t="s">
        <v>162</v>
      </c>
      <c r="F233" s="105" t="s">
        <v>163</v>
      </c>
    </row>
    <row r="234" spans="1:6" x14ac:dyDescent="0.25">
      <c r="A234" s="102" t="s">
        <v>537</v>
      </c>
      <c r="B234" s="103" t="s">
        <v>538</v>
      </c>
      <c r="D234" s="103" t="s">
        <v>518</v>
      </c>
      <c r="E234" s="104" t="s">
        <v>162</v>
      </c>
      <c r="F234" s="105" t="s">
        <v>163</v>
      </c>
    </row>
    <row r="235" spans="1:6" x14ac:dyDescent="0.25">
      <c r="A235" s="102" t="s">
        <v>539</v>
      </c>
      <c r="B235" s="103" t="s">
        <v>540</v>
      </c>
      <c r="D235" s="103" t="s">
        <v>518</v>
      </c>
      <c r="E235" s="104" t="s">
        <v>162</v>
      </c>
      <c r="F235" s="105" t="s">
        <v>163</v>
      </c>
    </row>
    <row r="236" spans="1:6" x14ac:dyDescent="0.25">
      <c r="A236" s="102" t="s">
        <v>541</v>
      </c>
      <c r="B236" s="103" t="s">
        <v>542</v>
      </c>
      <c r="D236" s="103" t="s">
        <v>518</v>
      </c>
      <c r="E236" s="104" t="s">
        <v>162</v>
      </c>
      <c r="F236" s="105" t="s">
        <v>163</v>
      </c>
    </row>
    <row r="237" spans="1:6" x14ac:dyDescent="0.25">
      <c r="A237" s="102" t="s">
        <v>543</v>
      </c>
      <c r="B237" s="103" t="s">
        <v>544</v>
      </c>
      <c r="D237" s="103" t="s">
        <v>518</v>
      </c>
      <c r="E237" s="104" t="s">
        <v>162</v>
      </c>
      <c r="F237" s="105" t="s">
        <v>163</v>
      </c>
    </row>
    <row r="238" spans="1:6" x14ac:dyDescent="0.25">
      <c r="A238" s="102" t="s">
        <v>545</v>
      </c>
      <c r="B238" s="103" t="s">
        <v>546</v>
      </c>
      <c r="D238" s="103" t="s">
        <v>518</v>
      </c>
      <c r="E238" s="104" t="s">
        <v>162</v>
      </c>
      <c r="F238" s="105" t="s">
        <v>163</v>
      </c>
    </row>
    <row r="239" spans="1:6" x14ac:dyDescent="0.25">
      <c r="A239" s="102" t="s">
        <v>547</v>
      </c>
      <c r="B239" s="103" t="s">
        <v>548</v>
      </c>
      <c r="D239" s="103" t="s">
        <v>518</v>
      </c>
      <c r="E239" s="104" t="s">
        <v>162</v>
      </c>
      <c r="F239" s="105" t="s">
        <v>163</v>
      </c>
    </row>
    <row r="240" spans="1:6" x14ac:dyDescent="0.25">
      <c r="A240" s="102" t="s">
        <v>549</v>
      </c>
      <c r="B240" s="103" t="s">
        <v>550</v>
      </c>
      <c r="D240" s="103" t="s">
        <v>518</v>
      </c>
      <c r="E240" s="104" t="s">
        <v>162</v>
      </c>
      <c r="F240" s="105" t="s">
        <v>163</v>
      </c>
    </row>
    <row r="241" spans="1:6" x14ac:dyDescent="0.25">
      <c r="A241" s="102" t="s">
        <v>551</v>
      </c>
      <c r="B241" s="103" t="s">
        <v>552</v>
      </c>
      <c r="D241" s="103" t="s">
        <v>518</v>
      </c>
      <c r="E241" s="104" t="s">
        <v>162</v>
      </c>
      <c r="F241" s="105" t="s">
        <v>163</v>
      </c>
    </row>
    <row r="242" spans="1:6" x14ac:dyDescent="0.25">
      <c r="A242" s="102" t="s">
        <v>553</v>
      </c>
      <c r="B242" s="103" t="s">
        <v>554</v>
      </c>
      <c r="D242" s="103" t="s">
        <v>518</v>
      </c>
      <c r="E242" s="104" t="s">
        <v>162</v>
      </c>
      <c r="F242" s="105" t="s">
        <v>163</v>
      </c>
    </row>
    <row r="243" spans="1:6" x14ac:dyDescent="0.25">
      <c r="A243" s="102" t="s">
        <v>555</v>
      </c>
      <c r="B243" s="103" t="s">
        <v>248</v>
      </c>
      <c r="D243" s="103" t="s">
        <v>518</v>
      </c>
      <c r="E243" s="104" t="s">
        <v>162</v>
      </c>
      <c r="F243" s="105" t="s">
        <v>163</v>
      </c>
    </row>
    <row r="244" spans="1:6" x14ac:dyDescent="0.25">
      <c r="A244" s="102" t="s">
        <v>556</v>
      </c>
      <c r="B244" s="103" t="s">
        <v>557</v>
      </c>
      <c r="D244" s="103" t="s">
        <v>518</v>
      </c>
      <c r="E244" s="104" t="s">
        <v>162</v>
      </c>
      <c r="F244" s="105" t="s">
        <v>163</v>
      </c>
    </row>
    <row r="245" spans="1:6" x14ac:dyDescent="0.25">
      <c r="A245" s="102" t="s">
        <v>558</v>
      </c>
      <c r="B245" s="103" t="s">
        <v>559</v>
      </c>
      <c r="D245" s="103" t="s">
        <v>518</v>
      </c>
      <c r="E245" s="104" t="s">
        <v>162</v>
      </c>
      <c r="F245" s="105" t="s">
        <v>163</v>
      </c>
    </row>
    <row r="246" spans="1:6" x14ac:dyDescent="0.25">
      <c r="A246" s="102" t="s">
        <v>560</v>
      </c>
      <c r="B246" s="103" t="s">
        <v>561</v>
      </c>
      <c r="D246" s="103" t="s">
        <v>518</v>
      </c>
      <c r="E246" s="104" t="s">
        <v>162</v>
      </c>
      <c r="F246" s="105" t="s">
        <v>163</v>
      </c>
    </row>
    <row r="247" spans="1:6" x14ac:dyDescent="0.25">
      <c r="A247" s="102" t="s">
        <v>562</v>
      </c>
      <c r="B247" s="103" t="s">
        <v>563</v>
      </c>
      <c r="D247" s="103" t="s">
        <v>518</v>
      </c>
      <c r="E247" s="104" t="s">
        <v>162</v>
      </c>
      <c r="F247" s="105" t="s">
        <v>163</v>
      </c>
    </row>
    <row r="248" spans="1:6" x14ac:dyDescent="0.25">
      <c r="A248" s="102" t="s">
        <v>564</v>
      </c>
      <c r="B248" s="103" t="s">
        <v>565</v>
      </c>
      <c r="D248" s="103" t="s">
        <v>518</v>
      </c>
      <c r="E248" s="104" t="s">
        <v>162</v>
      </c>
      <c r="F248" s="105" t="s">
        <v>163</v>
      </c>
    </row>
    <row r="249" spans="1:6" x14ac:dyDescent="0.25">
      <c r="A249" s="102" t="s">
        <v>566</v>
      </c>
      <c r="B249" s="103" t="s">
        <v>567</v>
      </c>
      <c r="D249" s="103" t="s">
        <v>518</v>
      </c>
      <c r="E249" s="104" t="s">
        <v>162</v>
      </c>
      <c r="F249" s="105" t="s">
        <v>163</v>
      </c>
    </row>
    <row r="250" spans="1:6" x14ac:dyDescent="0.25">
      <c r="A250" s="102" t="s">
        <v>568</v>
      </c>
      <c r="B250" s="103" t="s">
        <v>569</v>
      </c>
      <c r="D250" s="103" t="s">
        <v>518</v>
      </c>
      <c r="E250" s="104" t="s">
        <v>162</v>
      </c>
      <c r="F250" s="105" t="s">
        <v>163</v>
      </c>
    </row>
    <row r="251" spans="1:6" x14ac:dyDescent="0.25">
      <c r="A251" s="102" t="s">
        <v>570</v>
      </c>
      <c r="B251" s="103" t="s">
        <v>571</v>
      </c>
      <c r="D251" s="103" t="s">
        <v>518</v>
      </c>
      <c r="E251" s="104" t="s">
        <v>162</v>
      </c>
      <c r="F251" s="105" t="s">
        <v>163</v>
      </c>
    </row>
    <row r="252" spans="1:6" x14ac:dyDescent="0.25">
      <c r="A252" s="102" t="s">
        <v>572</v>
      </c>
      <c r="B252" s="103" t="s">
        <v>573</v>
      </c>
      <c r="D252" s="103" t="s">
        <v>574</v>
      </c>
      <c r="E252" s="104" t="s">
        <v>162</v>
      </c>
      <c r="F252" s="105" t="s">
        <v>163</v>
      </c>
    </row>
    <row r="253" spans="1:6" x14ac:dyDescent="0.25">
      <c r="A253" s="102" t="s">
        <v>575</v>
      </c>
      <c r="B253" s="103" t="s">
        <v>576</v>
      </c>
      <c r="D253" s="103" t="s">
        <v>574</v>
      </c>
      <c r="E253" s="104" t="s">
        <v>162</v>
      </c>
      <c r="F253" s="105" t="s">
        <v>163</v>
      </c>
    </row>
    <row r="254" spans="1:6" x14ac:dyDescent="0.25">
      <c r="A254" s="102" t="s">
        <v>577</v>
      </c>
      <c r="B254" s="103" t="s">
        <v>578</v>
      </c>
      <c r="D254" s="103" t="s">
        <v>574</v>
      </c>
      <c r="E254" s="104" t="s">
        <v>162</v>
      </c>
      <c r="F254" s="105" t="s">
        <v>163</v>
      </c>
    </row>
    <row r="255" spans="1:6" x14ac:dyDescent="0.25">
      <c r="A255" s="102" t="s">
        <v>579</v>
      </c>
      <c r="B255" s="103" t="s">
        <v>580</v>
      </c>
      <c r="D255" s="103" t="s">
        <v>581</v>
      </c>
      <c r="E255" s="104" t="s">
        <v>162</v>
      </c>
      <c r="F255" s="105" t="s">
        <v>163</v>
      </c>
    </row>
    <row r="256" spans="1:6" x14ac:dyDescent="0.25">
      <c r="A256" s="102" t="s">
        <v>582</v>
      </c>
      <c r="B256" s="103" t="s">
        <v>583</v>
      </c>
      <c r="D256" s="103" t="s">
        <v>581</v>
      </c>
      <c r="E256" s="104" t="s">
        <v>162</v>
      </c>
      <c r="F256" s="105" t="s">
        <v>163</v>
      </c>
    </row>
    <row r="257" spans="1:6" x14ac:dyDescent="0.25">
      <c r="A257" s="102" t="s">
        <v>584</v>
      </c>
      <c r="B257" s="103" t="s">
        <v>585</v>
      </c>
      <c r="D257" s="103" t="s">
        <v>581</v>
      </c>
      <c r="E257" s="104" t="s">
        <v>162</v>
      </c>
      <c r="F257" s="105" t="s">
        <v>163</v>
      </c>
    </row>
    <row r="258" spans="1:6" x14ac:dyDescent="0.25">
      <c r="A258" s="102" t="s">
        <v>586</v>
      </c>
      <c r="B258" s="103" t="s">
        <v>587</v>
      </c>
      <c r="D258" s="103" t="s">
        <v>581</v>
      </c>
      <c r="E258" s="104" t="s">
        <v>162</v>
      </c>
      <c r="F258" s="105" t="s">
        <v>163</v>
      </c>
    </row>
    <row r="259" spans="1:6" x14ac:dyDescent="0.25">
      <c r="A259" s="102" t="s">
        <v>588</v>
      </c>
      <c r="B259" s="103" t="s">
        <v>589</v>
      </c>
      <c r="D259" s="103" t="s">
        <v>590</v>
      </c>
      <c r="E259" s="104" t="s">
        <v>591</v>
      </c>
      <c r="F259" s="105" t="s">
        <v>592</v>
      </c>
    </row>
    <row r="260" spans="1:6" x14ac:dyDescent="0.25">
      <c r="A260" s="102" t="s">
        <v>593</v>
      </c>
      <c r="B260" s="103" t="s">
        <v>594</v>
      </c>
      <c r="D260" s="103" t="s">
        <v>590</v>
      </c>
      <c r="E260" s="104" t="s">
        <v>591</v>
      </c>
      <c r="F260" s="105" t="s">
        <v>592</v>
      </c>
    </row>
    <row r="261" spans="1:6" x14ac:dyDescent="0.25">
      <c r="A261" s="102" t="s">
        <v>595</v>
      </c>
      <c r="B261" s="103" t="s">
        <v>596</v>
      </c>
      <c r="D261" s="103" t="s">
        <v>590</v>
      </c>
      <c r="E261" s="104" t="s">
        <v>591</v>
      </c>
      <c r="F261" s="105" t="s">
        <v>592</v>
      </c>
    </row>
    <row r="262" spans="1:6" x14ac:dyDescent="0.25">
      <c r="A262" s="102" t="s">
        <v>597</v>
      </c>
      <c r="B262" s="103" t="s">
        <v>598</v>
      </c>
      <c r="D262" s="103" t="s">
        <v>599</v>
      </c>
      <c r="E262" s="104" t="s">
        <v>591</v>
      </c>
      <c r="F262" s="105" t="s">
        <v>592</v>
      </c>
    </row>
    <row r="263" spans="1:6" x14ac:dyDescent="0.25">
      <c r="A263" s="102" t="s">
        <v>600</v>
      </c>
      <c r="B263" s="103" t="s">
        <v>601</v>
      </c>
      <c r="D263" s="103" t="s">
        <v>599</v>
      </c>
      <c r="E263" s="104" t="s">
        <v>591</v>
      </c>
      <c r="F263" s="105" t="s">
        <v>592</v>
      </c>
    </row>
    <row r="264" spans="1:6" x14ac:dyDescent="0.25">
      <c r="A264" s="102" t="s">
        <v>602</v>
      </c>
      <c r="B264" s="103" t="s">
        <v>603</v>
      </c>
      <c r="D264" s="103" t="s">
        <v>599</v>
      </c>
      <c r="E264" s="104" t="s">
        <v>591</v>
      </c>
      <c r="F264" s="105" t="s">
        <v>592</v>
      </c>
    </row>
    <row r="265" spans="1:6" x14ac:dyDescent="0.25">
      <c r="A265" s="102" t="s">
        <v>604</v>
      </c>
      <c r="B265" s="103" t="s">
        <v>605</v>
      </c>
      <c r="D265" s="103" t="s">
        <v>599</v>
      </c>
      <c r="E265" s="104" t="s">
        <v>591</v>
      </c>
      <c r="F265" s="105" t="s">
        <v>592</v>
      </c>
    </row>
    <row r="266" spans="1:6" x14ac:dyDescent="0.25">
      <c r="A266" s="102" t="s">
        <v>606</v>
      </c>
      <c r="B266" s="103" t="s">
        <v>607</v>
      </c>
      <c r="D266" s="103" t="s">
        <v>608</v>
      </c>
      <c r="E266" s="104" t="s">
        <v>591</v>
      </c>
      <c r="F266" s="105" t="s">
        <v>592</v>
      </c>
    </row>
    <row r="267" spans="1:6" x14ac:dyDescent="0.25">
      <c r="A267" s="102" t="s">
        <v>609</v>
      </c>
      <c r="B267" s="103" t="s">
        <v>610</v>
      </c>
      <c r="D267" s="103" t="s">
        <v>608</v>
      </c>
      <c r="E267" s="104" t="s">
        <v>591</v>
      </c>
      <c r="F267" s="105" t="s">
        <v>592</v>
      </c>
    </row>
    <row r="268" spans="1:6" x14ac:dyDescent="0.25">
      <c r="A268" s="102" t="s">
        <v>611</v>
      </c>
      <c r="B268" s="103" t="s">
        <v>612</v>
      </c>
      <c r="D268" s="103" t="s">
        <v>608</v>
      </c>
      <c r="E268" s="104" t="s">
        <v>591</v>
      </c>
      <c r="F268" s="105" t="s">
        <v>592</v>
      </c>
    </row>
    <row r="269" spans="1:6" x14ac:dyDescent="0.25">
      <c r="A269" s="102" t="s">
        <v>613</v>
      </c>
      <c r="B269" s="103" t="s">
        <v>614</v>
      </c>
      <c r="D269" s="103" t="s">
        <v>608</v>
      </c>
      <c r="E269" s="104" t="s">
        <v>591</v>
      </c>
      <c r="F269" s="105" t="s">
        <v>592</v>
      </c>
    </row>
    <row r="270" spans="1:6" x14ac:dyDescent="0.25">
      <c r="A270" s="102" t="s">
        <v>615</v>
      </c>
      <c r="B270" s="103" t="s">
        <v>616</v>
      </c>
      <c r="D270" s="103" t="s">
        <v>617</v>
      </c>
      <c r="E270" s="104" t="s">
        <v>591</v>
      </c>
      <c r="F270" s="105" t="s">
        <v>592</v>
      </c>
    </row>
    <row r="271" spans="1:6" x14ac:dyDescent="0.25">
      <c r="A271" s="102" t="s">
        <v>618</v>
      </c>
      <c r="B271" s="103" t="s">
        <v>619</v>
      </c>
      <c r="D271" s="103" t="s">
        <v>617</v>
      </c>
      <c r="E271" s="104" t="s">
        <v>591</v>
      </c>
      <c r="F271" s="105" t="s">
        <v>592</v>
      </c>
    </row>
    <row r="272" spans="1:6" x14ac:dyDescent="0.25">
      <c r="A272" s="102" t="s">
        <v>620</v>
      </c>
      <c r="B272" s="103" t="s">
        <v>621</v>
      </c>
      <c r="D272" s="103" t="s">
        <v>617</v>
      </c>
      <c r="E272" s="104" t="s">
        <v>591</v>
      </c>
      <c r="F272" s="105" t="s">
        <v>592</v>
      </c>
    </row>
    <row r="273" spans="1:6" x14ac:dyDescent="0.25">
      <c r="A273" s="102" t="s">
        <v>622</v>
      </c>
      <c r="B273" s="103" t="s">
        <v>623</v>
      </c>
      <c r="D273" s="103" t="s">
        <v>624</v>
      </c>
      <c r="E273" s="104" t="s">
        <v>591</v>
      </c>
      <c r="F273" s="105" t="s">
        <v>592</v>
      </c>
    </row>
    <row r="274" spans="1:6" x14ac:dyDescent="0.25">
      <c r="A274" s="102" t="s">
        <v>625</v>
      </c>
      <c r="B274" s="103" t="s">
        <v>626</v>
      </c>
      <c r="D274" s="103" t="s">
        <v>624</v>
      </c>
      <c r="E274" s="104" t="s">
        <v>591</v>
      </c>
      <c r="F274" s="105" t="s">
        <v>592</v>
      </c>
    </row>
    <row r="275" spans="1:6" x14ac:dyDescent="0.25">
      <c r="A275" s="102" t="s">
        <v>627</v>
      </c>
      <c r="B275" s="103" t="s">
        <v>628</v>
      </c>
      <c r="D275" s="103" t="s">
        <v>624</v>
      </c>
      <c r="E275" s="104" t="s">
        <v>591</v>
      </c>
      <c r="F275" s="105" t="s">
        <v>592</v>
      </c>
    </row>
    <row r="276" spans="1:6" x14ac:dyDescent="0.25">
      <c r="A276" s="102" t="s">
        <v>629</v>
      </c>
      <c r="B276" s="103" t="s">
        <v>630</v>
      </c>
      <c r="D276" s="103" t="s">
        <v>624</v>
      </c>
      <c r="E276" s="104" t="s">
        <v>591</v>
      </c>
      <c r="F276" s="105" t="s">
        <v>592</v>
      </c>
    </row>
    <row r="277" spans="1:6" x14ac:dyDescent="0.25">
      <c r="A277" s="102" t="s">
        <v>631</v>
      </c>
      <c r="B277" s="103" t="s">
        <v>632</v>
      </c>
      <c r="D277" s="103" t="s">
        <v>633</v>
      </c>
      <c r="E277" s="104" t="s">
        <v>591</v>
      </c>
      <c r="F277" s="105" t="s">
        <v>592</v>
      </c>
    </row>
    <row r="278" spans="1:6" x14ac:dyDescent="0.25">
      <c r="A278" s="102" t="s">
        <v>634</v>
      </c>
      <c r="B278" s="103" t="s">
        <v>635</v>
      </c>
      <c r="D278" s="103" t="s">
        <v>633</v>
      </c>
      <c r="E278" s="104" t="s">
        <v>591</v>
      </c>
      <c r="F278" s="105" t="s">
        <v>592</v>
      </c>
    </row>
    <row r="279" spans="1:6" x14ac:dyDescent="0.25">
      <c r="A279" s="102" t="s">
        <v>636</v>
      </c>
      <c r="B279" s="103" t="s">
        <v>637</v>
      </c>
      <c r="D279" s="103" t="s">
        <v>633</v>
      </c>
      <c r="E279" s="104" t="s">
        <v>591</v>
      </c>
      <c r="F279" s="105" t="s">
        <v>592</v>
      </c>
    </row>
    <row r="280" spans="1:6" x14ac:dyDescent="0.25">
      <c r="A280" s="102" t="s">
        <v>638</v>
      </c>
      <c r="B280" s="103" t="s">
        <v>639</v>
      </c>
      <c r="D280" s="103" t="s">
        <v>633</v>
      </c>
      <c r="E280" s="104" t="s">
        <v>591</v>
      </c>
      <c r="F280" s="105" t="s">
        <v>592</v>
      </c>
    </row>
    <row r="281" spans="1:6" x14ac:dyDescent="0.25">
      <c r="A281" s="102" t="s">
        <v>640</v>
      </c>
      <c r="B281" s="103" t="s">
        <v>641</v>
      </c>
      <c r="D281" s="103" t="s">
        <v>642</v>
      </c>
      <c r="E281" s="104" t="s">
        <v>591</v>
      </c>
      <c r="F281" s="105" t="s">
        <v>592</v>
      </c>
    </row>
    <row r="282" spans="1:6" x14ac:dyDescent="0.25">
      <c r="A282" s="102" t="s">
        <v>643</v>
      </c>
      <c r="B282" s="103" t="s">
        <v>644</v>
      </c>
      <c r="D282" s="103" t="s">
        <v>642</v>
      </c>
      <c r="E282" s="104" t="s">
        <v>591</v>
      </c>
      <c r="F282" s="105" t="s">
        <v>592</v>
      </c>
    </row>
    <row r="283" spans="1:6" x14ac:dyDescent="0.25">
      <c r="A283" s="102" t="s">
        <v>645</v>
      </c>
      <c r="B283" s="103" t="s">
        <v>646</v>
      </c>
      <c r="D283" s="103" t="s">
        <v>642</v>
      </c>
      <c r="E283" s="104" t="s">
        <v>591</v>
      </c>
      <c r="F283" s="105" t="s">
        <v>592</v>
      </c>
    </row>
    <row r="284" spans="1:6" x14ac:dyDescent="0.25">
      <c r="A284" s="102" t="s">
        <v>647</v>
      </c>
      <c r="B284" s="103" t="s">
        <v>648</v>
      </c>
      <c r="D284" s="103" t="s">
        <v>642</v>
      </c>
      <c r="E284" s="104" t="s">
        <v>591</v>
      </c>
      <c r="F284" s="105" t="s">
        <v>592</v>
      </c>
    </row>
    <row r="285" spans="1:6" x14ac:dyDescent="0.25">
      <c r="A285" s="102" t="s">
        <v>649</v>
      </c>
      <c r="B285" s="103" t="s">
        <v>650</v>
      </c>
      <c r="D285" s="103" t="s">
        <v>642</v>
      </c>
      <c r="E285" s="104" t="s">
        <v>591</v>
      </c>
      <c r="F285" s="105" t="s">
        <v>592</v>
      </c>
    </row>
    <row r="286" spans="1:6" x14ac:dyDescent="0.25">
      <c r="A286" s="102" t="s">
        <v>651</v>
      </c>
      <c r="B286" s="103" t="s">
        <v>652</v>
      </c>
      <c r="D286" s="103" t="s">
        <v>642</v>
      </c>
      <c r="E286" s="104" t="s">
        <v>591</v>
      </c>
      <c r="F286" s="105" t="s">
        <v>592</v>
      </c>
    </row>
    <row r="287" spans="1:6" x14ac:dyDescent="0.25">
      <c r="A287" s="102" t="s">
        <v>653</v>
      </c>
      <c r="B287" s="103" t="s">
        <v>654</v>
      </c>
      <c r="D287" s="103" t="s">
        <v>642</v>
      </c>
      <c r="E287" s="104" t="s">
        <v>591</v>
      </c>
      <c r="F287" s="105" t="s">
        <v>592</v>
      </c>
    </row>
    <row r="288" spans="1:6" x14ac:dyDescent="0.25">
      <c r="A288" s="102" t="s">
        <v>655</v>
      </c>
      <c r="B288" s="103" t="s">
        <v>656</v>
      </c>
      <c r="D288" s="103" t="s">
        <v>657</v>
      </c>
      <c r="E288" s="104" t="s">
        <v>591</v>
      </c>
      <c r="F288" s="105" t="s">
        <v>592</v>
      </c>
    </row>
    <row r="289" spans="1:6" x14ac:dyDescent="0.25">
      <c r="A289" s="102" t="s">
        <v>658</v>
      </c>
      <c r="B289" s="103" t="s">
        <v>659</v>
      </c>
      <c r="D289" s="103" t="s">
        <v>657</v>
      </c>
      <c r="E289" s="104" t="s">
        <v>591</v>
      </c>
      <c r="F289" s="105" t="s">
        <v>592</v>
      </c>
    </row>
    <row r="290" spans="1:6" x14ac:dyDescent="0.25">
      <c r="A290" s="102" t="s">
        <v>660</v>
      </c>
      <c r="B290" s="103" t="s">
        <v>661</v>
      </c>
      <c r="D290" s="103" t="s">
        <v>657</v>
      </c>
      <c r="E290" s="104" t="s">
        <v>591</v>
      </c>
      <c r="F290" s="105" t="s">
        <v>592</v>
      </c>
    </row>
    <row r="291" spans="1:6" x14ac:dyDescent="0.25">
      <c r="A291" s="102" t="s">
        <v>662</v>
      </c>
      <c r="B291" s="103" t="s">
        <v>663</v>
      </c>
      <c r="D291" s="103" t="s">
        <v>657</v>
      </c>
      <c r="E291" s="104" t="s">
        <v>591</v>
      </c>
      <c r="F291" s="105" t="s">
        <v>592</v>
      </c>
    </row>
    <row r="292" spans="1:6" x14ac:dyDescent="0.25">
      <c r="A292" s="102" t="s">
        <v>664</v>
      </c>
      <c r="B292" s="103" t="s">
        <v>665</v>
      </c>
      <c r="D292" s="103" t="s">
        <v>666</v>
      </c>
      <c r="E292" s="104" t="s">
        <v>591</v>
      </c>
      <c r="F292" s="105" t="s">
        <v>592</v>
      </c>
    </row>
    <row r="293" spans="1:6" x14ac:dyDescent="0.25">
      <c r="A293" s="102" t="s">
        <v>667</v>
      </c>
      <c r="B293" s="103" t="s">
        <v>668</v>
      </c>
      <c r="D293" s="103" t="s">
        <v>666</v>
      </c>
      <c r="E293" s="104" t="s">
        <v>591</v>
      </c>
      <c r="F293" s="105" t="s">
        <v>592</v>
      </c>
    </row>
    <row r="294" spans="1:6" x14ac:dyDescent="0.25">
      <c r="A294" s="102" t="s">
        <v>669</v>
      </c>
      <c r="B294" s="103" t="s">
        <v>670</v>
      </c>
      <c r="D294" s="103" t="s">
        <v>666</v>
      </c>
      <c r="E294" s="104" t="s">
        <v>591</v>
      </c>
      <c r="F294" s="105" t="s">
        <v>592</v>
      </c>
    </row>
    <row r="295" spans="1:6" x14ac:dyDescent="0.25">
      <c r="A295" s="102" t="s">
        <v>671</v>
      </c>
      <c r="B295" s="103" t="s">
        <v>672</v>
      </c>
      <c r="D295" s="103" t="s">
        <v>666</v>
      </c>
      <c r="E295" s="104" t="s">
        <v>591</v>
      </c>
      <c r="F295" s="105" t="s">
        <v>592</v>
      </c>
    </row>
    <row r="296" spans="1:6" x14ac:dyDescent="0.25">
      <c r="A296" s="102" t="s">
        <v>673</v>
      </c>
      <c r="B296" s="103" t="s">
        <v>674</v>
      </c>
      <c r="D296" s="103" t="s">
        <v>666</v>
      </c>
      <c r="E296" s="104" t="s">
        <v>591</v>
      </c>
      <c r="F296" s="105" t="s">
        <v>592</v>
      </c>
    </row>
    <row r="297" spans="1:6" x14ac:dyDescent="0.25">
      <c r="A297" s="102" t="s">
        <v>675</v>
      </c>
      <c r="B297" s="103" t="s">
        <v>676</v>
      </c>
      <c r="D297" s="103" t="s">
        <v>666</v>
      </c>
      <c r="E297" s="104" t="s">
        <v>591</v>
      </c>
      <c r="F297" s="105" t="s">
        <v>592</v>
      </c>
    </row>
    <row r="298" spans="1:6" x14ac:dyDescent="0.25">
      <c r="A298" s="102" t="s">
        <v>677</v>
      </c>
      <c r="B298" s="103" t="s">
        <v>678</v>
      </c>
      <c r="D298" s="103" t="s">
        <v>666</v>
      </c>
      <c r="E298" s="104" t="s">
        <v>591</v>
      </c>
      <c r="F298" s="105" t="s">
        <v>592</v>
      </c>
    </row>
    <row r="299" spans="1:6" x14ac:dyDescent="0.25">
      <c r="A299" s="102" t="s">
        <v>679</v>
      </c>
      <c r="B299" s="103" t="s">
        <v>680</v>
      </c>
      <c r="D299" s="103" t="s">
        <v>666</v>
      </c>
      <c r="E299" s="104" t="s">
        <v>591</v>
      </c>
      <c r="F299" s="105" t="s">
        <v>592</v>
      </c>
    </row>
    <row r="300" spans="1:6" x14ac:dyDescent="0.25">
      <c r="A300" s="102" t="s">
        <v>681</v>
      </c>
      <c r="B300" s="103" t="s">
        <v>682</v>
      </c>
      <c r="D300" s="103" t="s">
        <v>590</v>
      </c>
      <c r="E300" s="104" t="s">
        <v>683</v>
      </c>
      <c r="F300" s="105" t="s">
        <v>684</v>
      </c>
    </row>
    <row r="301" spans="1:6" x14ac:dyDescent="0.25">
      <c r="A301" s="102" t="s">
        <v>685</v>
      </c>
      <c r="B301" s="103" t="s">
        <v>686</v>
      </c>
      <c r="D301" s="103" t="s">
        <v>590</v>
      </c>
      <c r="E301" s="104" t="s">
        <v>683</v>
      </c>
      <c r="F301" s="105" t="s">
        <v>684</v>
      </c>
    </row>
    <row r="302" spans="1:6" x14ac:dyDescent="0.25">
      <c r="A302" s="102" t="s">
        <v>687</v>
      </c>
      <c r="B302" s="103" t="s">
        <v>688</v>
      </c>
      <c r="D302" s="103" t="s">
        <v>590</v>
      </c>
      <c r="E302" s="104" t="s">
        <v>683</v>
      </c>
      <c r="F302" s="105" t="s">
        <v>684</v>
      </c>
    </row>
    <row r="303" spans="1:6" x14ac:dyDescent="0.25">
      <c r="A303" s="102" t="s">
        <v>689</v>
      </c>
      <c r="B303" s="103" t="s">
        <v>690</v>
      </c>
      <c r="D303" s="103" t="s">
        <v>599</v>
      </c>
      <c r="E303" s="104" t="s">
        <v>683</v>
      </c>
      <c r="F303" s="105" t="s">
        <v>684</v>
      </c>
    </row>
    <row r="304" spans="1:6" x14ac:dyDescent="0.25">
      <c r="A304" s="102" t="s">
        <v>691</v>
      </c>
      <c r="B304" s="103" t="s">
        <v>692</v>
      </c>
      <c r="D304" s="103" t="s">
        <v>599</v>
      </c>
      <c r="E304" s="104" t="s">
        <v>683</v>
      </c>
      <c r="F304" s="105" t="s">
        <v>684</v>
      </c>
    </row>
    <row r="305" spans="1:6" x14ac:dyDescent="0.25">
      <c r="A305" s="102" t="s">
        <v>693</v>
      </c>
      <c r="B305" s="103" t="s">
        <v>694</v>
      </c>
      <c r="D305" s="103" t="s">
        <v>599</v>
      </c>
      <c r="E305" s="104" t="s">
        <v>683</v>
      </c>
      <c r="F305" s="105" t="s">
        <v>684</v>
      </c>
    </row>
    <row r="306" spans="1:6" x14ac:dyDescent="0.25">
      <c r="A306" s="102" t="s">
        <v>695</v>
      </c>
      <c r="B306" s="103" t="s">
        <v>696</v>
      </c>
      <c r="D306" s="103" t="s">
        <v>599</v>
      </c>
      <c r="E306" s="104" t="s">
        <v>683</v>
      </c>
      <c r="F306" s="105" t="s">
        <v>684</v>
      </c>
    </row>
    <row r="307" spans="1:6" x14ac:dyDescent="0.25">
      <c r="A307" s="102" t="s">
        <v>697</v>
      </c>
      <c r="B307" s="103" t="s">
        <v>698</v>
      </c>
      <c r="D307" s="103" t="s">
        <v>608</v>
      </c>
      <c r="E307" s="104" t="s">
        <v>683</v>
      </c>
      <c r="F307" s="105" t="s">
        <v>684</v>
      </c>
    </row>
    <row r="308" spans="1:6" x14ac:dyDescent="0.25">
      <c r="A308" s="102" t="s">
        <v>699</v>
      </c>
      <c r="B308" s="103" t="s">
        <v>700</v>
      </c>
      <c r="D308" s="103" t="s">
        <v>608</v>
      </c>
      <c r="E308" s="104" t="s">
        <v>683</v>
      </c>
      <c r="F308" s="105" t="s">
        <v>684</v>
      </c>
    </row>
    <row r="309" spans="1:6" x14ac:dyDescent="0.25">
      <c r="A309" s="102" t="s">
        <v>701</v>
      </c>
      <c r="B309" s="103" t="s">
        <v>702</v>
      </c>
      <c r="D309" s="103" t="s">
        <v>608</v>
      </c>
      <c r="E309" s="104" t="s">
        <v>683</v>
      </c>
      <c r="F309" s="105" t="s">
        <v>684</v>
      </c>
    </row>
    <row r="310" spans="1:6" x14ac:dyDescent="0.25">
      <c r="A310" s="102" t="s">
        <v>703</v>
      </c>
      <c r="B310" s="103" t="s">
        <v>704</v>
      </c>
      <c r="D310" s="103" t="s">
        <v>608</v>
      </c>
      <c r="E310" s="104" t="s">
        <v>683</v>
      </c>
      <c r="F310" s="105" t="s">
        <v>684</v>
      </c>
    </row>
    <row r="311" spans="1:6" x14ac:dyDescent="0.25">
      <c r="A311" s="102" t="s">
        <v>705</v>
      </c>
      <c r="B311" s="103" t="s">
        <v>706</v>
      </c>
      <c r="D311" s="103" t="s">
        <v>617</v>
      </c>
      <c r="E311" s="104" t="s">
        <v>683</v>
      </c>
      <c r="F311" s="105" t="s">
        <v>684</v>
      </c>
    </row>
    <row r="312" spans="1:6" x14ac:dyDescent="0.25">
      <c r="A312" s="102" t="s">
        <v>707</v>
      </c>
      <c r="B312" s="103" t="s">
        <v>708</v>
      </c>
      <c r="D312" s="103" t="s">
        <v>617</v>
      </c>
      <c r="E312" s="104" t="s">
        <v>683</v>
      </c>
      <c r="F312" s="105" t="s">
        <v>684</v>
      </c>
    </row>
    <row r="313" spans="1:6" x14ac:dyDescent="0.25">
      <c r="A313" s="102" t="s">
        <v>709</v>
      </c>
      <c r="B313" s="103" t="s">
        <v>710</v>
      </c>
      <c r="D313" s="103" t="s">
        <v>617</v>
      </c>
      <c r="E313" s="104" t="s">
        <v>683</v>
      </c>
      <c r="F313" s="105" t="s">
        <v>684</v>
      </c>
    </row>
    <row r="314" spans="1:6" x14ac:dyDescent="0.25">
      <c r="A314" s="102" t="s">
        <v>711</v>
      </c>
      <c r="B314" s="103" t="s">
        <v>624</v>
      </c>
      <c r="D314" s="103" t="s">
        <v>624</v>
      </c>
      <c r="E314" s="104" t="s">
        <v>683</v>
      </c>
      <c r="F314" s="105" t="s">
        <v>684</v>
      </c>
    </row>
    <row r="315" spans="1:6" x14ac:dyDescent="0.25">
      <c r="A315" s="102" t="s">
        <v>712</v>
      </c>
      <c r="B315" s="103" t="s">
        <v>713</v>
      </c>
      <c r="D315" s="103" t="s">
        <v>624</v>
      </c>
      <c r="E315" s="104" t="s">
        <v>683</v>
      </c>
      <c r="F315" s="105" t="s">
        <v>684</v>
      </c>
    </row>
    <row r="316" spans="1:6" x14ac:dyDescent="0.25">
      <c r="A316" s="102" t="s">
        <v>714</v>
      </c>
      <c r="B316" s="103" t="s">
        <v>715</v>
      </c>
      <c r="D316" s="103" t="s">
        <v>624</v>
      </c>
      <c r="E316" s="104" t="s">
        <v>683</v>
      </c>
      <c r="F316" s="105" t="s">
        <v>684</v>
      </c>
    </row>
    <row r="317" spans="1:6" x14ac:dyDescent="0.25">
      <c r="A317" s="102" t="s">
        <v>716</v>
      </c>
      <c r="B317" s="103" t="s">
        <v>717</v>
      </c>
      <c r="D317" s="103" t="s">
        <v>624</v>
      </c>
      <c r="E317" s="104" t="s">
        <v>683</v>
      </c>
      <c r="F317" s="105" t="s">
        <v>684</v>
      </c>
    </row>
    <row r="318" spans="1:6" x14ac:dyDescent="0.25">
      <c r="A318" s="102" t="s">
        <v>718</v>
      </c>
      <c r="B318" s="103" t="s">
        <v>719</v>
      </c>
      <c r="D318" s="103" t="s">
        <v>633</v>
      </c>
      <c r="E318" s="104" t="s">
        <v>683</v>
      </c>
      <c r="F318" s="105" t="s">
        <v>684</v>
      </c>
    </row>
    <row r="319" spans="1:6" x14ac:dyDescent="0.25">
      <c r="A319" s="102" t="s">
        <v>720</v>
      </c>
      <c r="B319" s="103" t="s">
        <v>721</v>
      </c>
      <c r="D319" s="103" t="s">
        <v>633</v>
      </c>
      <c r="E319" s="104" t="s">
        <v>683</v>
      </c>
      <c r="F319" s="105" t="s">
        <v>684</v>
      </c>
    </row>
    <row r="320" spans="1:6" x14ac:dyDescent="0.25">
      <c r="A320" s="102" t="s">
        <v>722</v>
      </c>
      <c r="B320" s="103" t="s">
        <v>723</v>
      </c>
      <c r="D320" s="103" t="s">
        <v>633</v>
      </c>
      <c r="E320" s="104" t="s">
        <v>683</v>
      </c>
      <c r="F320" s="105" t="s">
        <v>684</v>
      </c>
    </row>
    <row r="321" spans="1:6" x14ac:dyDescent="0.25">
      <c r="A321" s="102" t="s">
        <v>724</v>
      </c>
      <c r="B321" s="103" t="s">
        <v>725</v>
      </c>
      <c r="D321" s="103" t="s">
        <v>633</v>
      </c>
      <c r="E321" s="104" t="s">
        <v>683</v>
      </c>
      <c r="F321" s="105" t="s">
        <v>684</v>
      </c>
    </row>
    <row r="322" spans="1:6" x14ac:dyDescent="0.25">
      <c r="A322" s="102" t="s">
        <v>726</v>
      </c>
      <c r="B322" s="103" t="s">
        <v>727</v>
      </c>
      <c r="D322" s="103" t="s">
        <v>642</v>
      </c>
      <c r="E322" s="104" t="s">
        <v>683</v>
      </c>
      <c r="F322" s="105" t="s">
        <v>684</v>
      </c>
    </row>
    <row r="323" spans="1:6" x14ac:dyDescent="0.25">
      <c r="A323" s="102" t="s">
        <v>728</v>
      </c>
      <c r="B323" s="103" t="s">
        <v>729</v>
      </c>
      <c r="D323" s="103" t="s">
        <v>642</v>
      </c>
      <c r="E323" s="104" t="s">
        <v>683</v>
      </c>
      <c r="F323" s="105" t="s">
        <v>684</v>
      </c>
    </row>
    <row r="324" spans="1:6" x14ac:dyDescent="0.25">
      <c r="A324" s="102" t="s">
        <v>730</v>
      </c>
      <c r="B324" s="103" t="s">
        <v>731</v>
      </c>
      <c r="D324" s="103" t="s">
        <v>642</v>
      </c>
      <c r="E324" s="104" t="s">
        <v>683</v>
      </c>
      <c r="F324" s="105" t="s">
        <v>684</v>
      </c>
    </row>
    <row r="325" spans="1:6" x14ac:dyDescent="0.25">
      <c r="A325" s="102" t="s">
        <v>732</v>
      </c>
      <c r="B325" s="103" t="s">
        <v>733</v>
      </c>
      <c r="D325" s="103" t="s">
        <v>642</v>
      </c>
      <c r="E325" s="104" t="s">
        <v>683</v>
      </c>
      <c r="F325" s="105" t="s">
        <v>684</v>
      </c>
    </row>
    <row r="326" spans="1:6" x14ac:dyDescent="0.25">
      <c r="A326" s="102" t="s">
        <v>734</v>
      </c>
      <c r="B326" s="103" t="s">
        <v>735</v>
      </c>
      <c r="D326" s="103" t="s">
        <v>642</v>
      </c>
      <c r="E326" s="104" t="s">
        <v>683</v>
      </c>
      <c r="F326" s="105" t="s">
        <v>684</v>
      </c>
    </row>
    <row r="327" spans="1:6" x14ac:dyDescent="0.25">
      <c r="A327" s="102" t="s">
        <v>736</v>
      </c>
      <c r="B327" s="103" t="s">
        <v>737</v>
      </c>
      <c r="D327" s="103" t="s">
        <v>642</v>
      </c>
      <c r="E327" s="104" t="s">
        <v>683</v>
      </c>
      <c r="F327" s="105" t="s">
        <v>684</v>
      </c>
    </row>
    <row r="328" spans="1:6" x14ac:dyDescent="0.25">
      <c r="A328" s="102" t="s">
        <v>738</v>
      </c>
      <c r="B328" s="103" t="s">
        <v>739</v>
      </c>
      <c r="D328" s="103" t="s">
        <v>642</v>
      </c>
      <c r="E328" s="104" t="s">
        <v>683</v>
      </c>
      <c r="F328" s="105" t="s">
        <v>684</v>
      </c>
    </row>
    <row r="329" spans="1:6" x14ac:dyDescent="0.25">
      <c r="A329" s="102" t="s">
        <v>740</v>
      </c>
      <c r="B329" s="103" t="s">
        <v>741</v>
      </c>
      <c r="D329" s="103" t="s">
        <v>657</v>
      </c>
      <c r="E329" s="104" t="s">
        <v>683</v>
      </c>
      <c r="F329" s="105" t="s">
        <v>684</v>
      </c>
    </row>
    <row r="330" spans="1:6" x14ac:dyDescent="0.25">
      <c r="A330" s="102" t="s">
        <v>742</v>
      </c>
      <c r="B330" s="103" t="s">
        <v>657</v>
      </c>
      <c r="D330" s="103" t="s">
        <v>657</v>
      </c>
      <c r="E330" s="104" t="s">
        <v>683</v>
      </c>
      <c r="F330" s="105" t="s">
        <v>684</v>
      </c>
    </row>
    <row r="331" spans="1:6" x14ac:dyDescent="0.25">
      <c r="A331" s="102" t="s">
        <v>743</v>
      </c>
      <c r="B331" s="103" t="s">
        <v>744</v>
      </c>
      <c r="D331" s="103" t="s">
        <v>657</v>
      </c>
      <c r="E331" s="104" t="s">
        <v>683</v>
      </c>
      <c r="F331" s="105" t="s">
        <v>684</v>
      </c>
    </row>
    <row r="332" spans="1:6" x14ac:dyDescent="0.25">
      <c r="A332" s="102" t="s">
        <v>745</v>
      </c>
      <c r="B332" s="103" t="s">
        <v>746</v>
      </c>
      <c r="D332" s="103" t="s">
        <v>657</v>
      </c>
      <c r="E332" s="104" t="s">
        <v>683</v>
      </c>
      <c r="F332" s="105" t="s">
        <v>684</v>
      </c>
    </row>
    <row r="333" spans="1:6" x14ac:dyDescent="0.25">
      <c r="A333" s="102" t="s">
        <v>747</v>
      </c>
      <c r="B333" s="103" t="s">
        <v>748</v>
      </c>
      <c r="D333" s="103" t="s">
        <v>666</v>
      </c>
      <c r="E333" s="104" t="s">
        <v>683</v>
      </c>
      <c r="F333" s="105" t="s">
        <v>684</v>
      </c>
    </row>
    <row r="334" spans="1:6" x14ac:dyDescent="0.25">
      <c r="A334" s="102" t="s">
        <v>749</v>
      </c>
      <c r="B334" s="103" t="s">
        <v>750</v>
      </c>
      <c r="D334" s="103" t="s">
        <v>666</v>
      </c>
      <c r="E334" s="104" t="s">
        <v>683</v>
      </c>
      <c r="F334" s="105" t="s">
        <v>684</v>
      </c>
    </row>
    <row r="335" spans="1:6" x14ac:dyDescent="0.25">
      <c r="A335" s="102" t="s">
        <v>751</v>
      </c>
      <c r="B335" s="103" t="s">
        <v>752</v>
      </c>
      <c r="D335" s="103" t="s">
        <v>666</v>
      </c>
      <c r="E335" s="104" t="s">
        <v>683</v>
      </c>
      <c r="F335" s="105" t="s">
        <v>684</v>
      </c>
    </row>
    <row r="336" spans="1:6" x14ac:dyDescent="0.25">
      <c r="A336" s="102" t="s">
        <v>753</v>
      </c>
      <c r="B336" s="103" t="s">
        <v>754</v>
      </c>
      <c r="D336" s="103" t="s">
        <v>666</v>
      </c>
      <c r="E336" s="104" t="s">
        <v>683</v>
      </c>
      <c r="F336" s="105" t="s">
        <v>684</v>
      </c>
    </row>
    <row r="337" spans="1:6" x14ac:dyDescent="0.25">
      <c r="A337" s="102" t="s">
        <v>755</v>
      </c>
      <c r="B337" s="103" t="s">
        <v>756</v>
      </c>
      <c r="D337" s="103" t="s">
        <v>666</v>
      </c>
      <c r="E337" s="104" t="s">
        <v>683</v>
      </c>
      <c r="F337" s="105" t="s">
        <v>684</v>
      </c>
    </row>
    <row r="338" spans="1:6" x14ac:dyDescent="0.25">
      <c r="A338" s="102" t="s">
        <v>757</v>
      </c>
      <c r="B338" s="103" t="s">
        <v>758</v>
      </c>
      <c r="D338" s="103" t="s">
        <v>666</v>
      </c>
      <c r="E338" s="104" t="s">
        <v>683</v>
      </c>
      <c r="F338" s="105" t="s">
        <v>684</v>
      </c>
    </row>
    <row r="339" spans="1:6" x14ac:dyDescent="0.25">
      <c r="A339" s="102" t="s">
        <v>759</v>
      </c>
      <c r="B339" s="103" t="s">
        <v>760</v>
      </c>
      <c r="D339" s="103" t="s">
        <v>666</v>
      </c>
      <c r="E339" s="104" t="s">
        <v>683</v>
      </c>
      <c r="F339" s="105" t="s">
        <v>684</v>
      </c>
    </row>
    <row r="340" spans="1:6" x14ac:dyDescent="0.25">
      <c r="A340" s="102" t="s">
        <v>761</v>
      </c>
      <c r="B340" s="103" t="s">
        <v>762</v>
      </c>
      <c r="D340" s="103" t="s">
        <v>666</v>
      </c>
      <c r="E340" s="104" t="s">
        <v>683</v>
      </c>
      <c r="F340" s="105" t="s">
        <v>684</v>
      </c>
    </row>
    <row r="341" spans="1:6" x14ac:dyDescent="0.25">
      <c r="A341" s="102" t="s">
        <v>763</v>
      </c>
      <c r="B341" s="103" t="s">
        <v>764</v>
      </c>
      <c r="D341" s="103" t="s">
        <v>518</v>
      </c>
      <c r="E341" s="104" t="s">
        <v>764</v>
      </c>
      <c r="F341" s="105" t="s">
        <v>765</v>
      </c>
    </row>
    <row r="342" spans="1:6" x14ac:dyDescent="0.25">
      <c r="A342" s="102" t="s">
        <v>766</v>
      </c>
      <c r="B342" s="103" t="s">
        <v>767</v>
      </c>
      <c r="D342" s="103" t="s">
        <v>768</v>
      </c>
      <c r="E342" s="104" t="s">
        <v>769</v>
      </c>
      <c r="F342" s="105" t="s">
        <v>770</v>
      </c>
    </row>
    <row r="343" spans="1:6" x14ac:dyDescent="0.25">
      <c r="A343" s="102" t="s">
        <v>771</v>
      </c>
      <c r="B343" s="103" t="s">
        <v>772</v>
      </c>
      <c r="D343" s="103" t="s">
        <v>768</v>
      </c>
      <c r="E343" s="104" t="s">
        <v>769</v>
      </c>
      <c r="F343" s="105" t="s">
        <v>770</v>
      </c>
    </row>
    <row r="344" spans="1:6" x14ac:dyDescent="0.25">
      <c r="A344" s="102" t="s">
        <v>773</v>
      </c>
      <c r="B344" s="103" t="s">
        <v>774</v>
      </c>
      <c r="D344" s="103" t="s">
        <v>768</v>
      </c>
      <c r="E344" s="104" t="s">
        <v>769</v>
      </c>
      <c r="F344" s="105" t="s">
        <v>770</v>
      </c>
    </row>
    <row r="345" spans="1:6" x14ac:dyDescent="0.25">
      <c r="A345" s="102" t="s">
        <v>775</v>
      </c>
      <c r="B345" s="103" t="s">
        <v>776</v>
      </c>
      <c r="D345" s="103" t="s">
        <v>768</v>
      </c>
      <c r="E345" s="104" t="s">
        <v>769</v>
      </c>
      <c r="F345" s="105" t="s">
        <v>770</v>
      </c>
    </row>
    <row r="346" spans="1:6" x14ac:dyDescent="0.25">
      <c r="A346" s="102" t="s">
        <v>777</v>
      </c>
      <c r="B346" s="103" t="s">
        <v>778</v>
      </c>
      <c r="D346" s="103" t="s">
        <v>768</v>
      </c>
      <c r="E346" s="104" t="s">
        <v>769</v>
      </c>
      <c r="F346" s="105" t="s">
        <v>770</v>
      </c>
    </row>
    <row r="347" spans="1:6" x14ac:dyDescent="0.25">
      <c r="A347" s="102" t="s">
        <v>779</v>
      </c>
      <c r="B347" s="103" t="s">
        <v>780</v>
      </c>
      <c r="D347" s="103" t="s">
        <v>768</v>
      </c>
      <c r="E347" s="104" t="s">
        <v>769</v>
      </c>
      <c r="F347" s="105" t="s">
        <v>770</v>
      </c>
    </row>
    <row r="348" spans="1:6" x14ac:dyDescent="0.25">
      <c r="A348" s="102" t="s">
        <v>781</v>
      </c>
      <c r="B348" s="103" t="s">
        <v>782</v>
      </c>
      <c r="D348" s="103" t="s">
        <v>768</v>
      </c>
      <c r="E348" s="104" t="s">
        <v>769</v>
      </c>
      <c r="F348" s="105" t="s">
        <v>770</v>
      </c>
    </row>
    <row r="349" spans="1:6" x14ac:dyDescent="0.25">
      <c r="A349" s="102" t="s">
        <v>783</v>
      </c>
      <c r="B349" s="103" t="s">
        <v>784</v>
      </c>
      <c r="D349" s="103" t="s">
        <v>768</v>
      </c>
      <c r="E349" s="104" t="s">
        <v>769</v>
      </c>
      <c r="F349" s="105" t="s">
        <v>770</v>
      </c>
    </row>
    <row r="350" spans="1:6" x14ac:dyDescent="0.25">
      <c r="A350" s="102" t="s">
        <v>785</v>
      </c>
      <c r="B350" s="103" t="s">
        <v>786</v>
      </c>
      <c r="D350" s="103" t="s">
        <v>768</v>
      </c>
      <c r="E350" s="104" t="s">
        <v>769</v>
      </c>
      <c r="F350" s="105" t="s">
        <v>770</v>
      </c>
    </row>
    <row r="351" spans="1:6" x14ac:dyDescent="0.25">
      <c r="A351" s="102" t="s">
        <v>787</v>
      </c>
      <c r="B351" s="103" t="s">
        <v>788</v>
      </c>
      <c r="D351" s="103" t="s">
        <v>789</v>
      </c>
      <c r="E351" s="104" t="s">
        <v>769</v>
      </c>
      <c r="F351" s="105" t="s">
        <v>770</v>
      </c>
    </row>
    <row r="352" spans="1:6" x14ac:dyDescent="0.25">
      <c r="A352" s="102" t="s">
        <v>790</v>
      </c>
      <c r="B352" s="103" t="s">
        <v>791</v>
      </c>
      <c r="D352" s="103" t="s">
        <v>789</v>
      </c>
      <c r="E352" s="104" t="s">
        <v>769</v>
      </c>
      <c r="F352" s="105" t="s">
        <v>770</v>
      </c>
    </row>
    <row r="353" spans="1:10" x14ac:dyDescent="0.25">
      <c r="A353" s="102" t="s">
        <v>792</v>
      </c>
      <c r="B353" s="103" t="s">
        <v>793</v>
      </c>
      <c r="D353" s="103" t="s">
        <v>789</v>
      </c>
      <c r="E353" s="104" t="s">
        <v>769</v>
      </c>
      <c r="F353" s="105" t="s">
        <v>770</v>
      </c>
    </row>
    <row r="354" spans="1:10" x14ac:dyDescent="0.25">
      <c r="A354" s="102" t="s">
        <v>794</v>
      </c>
      <c r="B354" s="103" t="s">
        <v>795</v>
      </c>
      <c r="D354" s="103" t="s">
        <v>789</v>
      </c>
      <c r="E354" s="104" t="s">
        <v>769</v>
      </c>
      <c r="F354" s="105" t="s">
        <v>770</v>
      </c>
    </row>
    <row r="355" spans="1:10" x14ac:dyDescent="0.25">
      <c r="A355" s="102" t="s">
        <v>796</v>
      </c>
      <c r="B355" s="103" t="s">
        <v>797</v>
      </c>
      <c r="D355" s="103" t="s">
        <v>789</v>
      </c>
      <c r="E355" s="104" t="s">
        <v>769</v>
      </c>
      <c r="F355" s="105" t="s">
        <v>770</v>
      </c>
    </row>
    <row r="356" spans="1:10" x14ac:dyDescent="0.25">
      <c r="A356" s="102" t="s">
        <v>859</v>
      </c>
      <c r="B356" s="103" t="s">
        <v>855</v>
      </c>
      <c r="F356" s="105"/>
    </row>
    <row r="357" spans="1:10" x14ac:dyDescent="0.25">
      <c r="A357" s="102" t="s">
        <v>860</v>
      </c>
      <c r="B357" s="103" t="s">
        <v>856</v>
      </c>
      <c r="F357" s="105"/>
    </row>
    <row r="358" spans="1:10" x14ac:dyDescent="0.25">
      <c r="A358" s="102" t="s">
        <v>861</v>
      </c>
      <c r="B358" s="103" t="s">
        <v>857</v>
      </c>
      <c r="F358" s="105"/>
    </row>
    <row r="359" spans="1:10" x14ac:dyDescent="0.25">
      <c r="A359" s="102" t="s">
        <v>862</v>
      </c>
      <c r="B359" s="103" t="s">
        <v>858</v>
      </c>
      <c r="F359" s="105"/>
    </row>
    <row r="360" spans="1:10" s="119" customFormat="1" x14ac:dyDescent="0.25">
      <c r="A360" s="119" t="s">
        <v>798</v>
      </c>
      <c r="B360" s="119" t="s">
        <v>799</v>
      </c>
      <c r="D360" s="119" t="s">
        <v>789</v>
      </c>
      <c r="E360" s="120" t="s">
        <v>769</v>
      </c>
      <c r="F360" s="121" t="s">
        <v>770</v>
      </c>
      <c r="J360" s="122"/>
    </row>
    <row r="361" spans="1:10" x14ac:dyDescent="0.25">
      <c r="A361" s="102" t="s">
        <v>800</v>
      </c>
      <c r="B361" s="103" t="s">
        <v>801</v>
      </c>
      <c r="D361" s="103" t="s">
        <v>789</v>
      </c>
      <c r="E361" s="104" t="s">
        <v>769</v>
      </c>
      <c r="F361" s="105" t="s">
        <v>770</v>
      </c>
    </row>
    <row r="362" spans="1:10" x14ac:dyDescent="0.25">
      <c r="A362" s="102" t="s">
        <v>802</v>
      </c>
      <c r="B362" s="103" t="s">
        <v>803</v>
      </c>
      <c r="D362" s="103" t="s">
        <v>789</v>
      </c>
      <c r="E362" s="104" t="s">
        <v>769</v>
      </c>
      <c r="F362" s="105" t="s">
        <v>770</v>
      </c>
    </row>
    <row r="363" spans="1:10" x14ac:dyDescent="0.25">
      <c r="A363" s="102" t="s">
        <v>804</v>
      </c>
      <c r="B363" s="103" t="s">
        <v>805</v>
      </c>
      <c r="D363" s="103" t="s">
        <v>789</v>
      </c>
      <c r="E363" s="104" t="s">
        <v>769</v>
      </c>
      <c r="F363" s="105" t="s">
        <v>770</v>
      </c>
    </row>
    <row r="364" spans="1:10" x14ac:dyDescent="0.25">
      <c r="A364" s="102" t="s">
        <v>806</v>
      </c>
      <c r="B364" s="103" t="s">
        <v>807</v>
      </c>
      <c r="D364" s="103" t="s">
        <v>789</v>
      </c>
      <c r="E364" s="104" t="s">
        <v>769</v>
      </c>
      <c r="F364" s="105" t="s">
        <v>770</v>
      </c>
    </row>
    <row r="365" spans="1:10" x14ac:dyDescent="0.25">
      <c r="A365" s="102" t="s">
        <v>808</v>
      </c>
      <c r="B365" s="103" t="s">
        <v>809</v>
      </c>
      <c r="D365" s="103" t="s">
        <v>789</v>
      </c>
      <c r="E365" s="104" t="s">
        <v>769</v>
      </c>
      <c r="F365" s="105" t="s">
        <v>770</v>
      </c>
    </row>
    <row r="366" spans="1:10" x14ac:dyDescent="0.25">
      <c r="A366" s="102" t="s">
        <v>810</v>
      </c>
      <c r="B366" s="103" t="s">
        <v>811</v>
      </c>
      <c r="D366" s="103" t="s">
        <v>789</v>
      </c>
      <c r="E366" s="104" t="s">
        <v>769</v>
      </c>
      <c r="F366" s="105" t="s">
        <v>770</v>
      </c>
    </row>
    <row r="367" spans="1:10" x14ac:dyDescent="0.25">
      <c r="A367" s="102" t="s">
        <v>812</v>
      </c>
      <c r="B367" s="103" t="s">
        <v>813</v>
      </c>
      <c r="D367" s="103" t="s">
        <v>789</v>
      </c>
      <c r="E367" s="104" t="s">
        <v>769</v>
      </c>
      <c r="F367" s="105" t="s">
        <v>770</v>
      </c>
    </row>
    <row r="368" spans="1:10" x14ac:dyDescent="0.25">
      <c r="A368" s="102" t="s">
        <v>814</v>
      </c>
      <c r="B368" s="103" t="s">
        <v>815</v>
      </c>
      <c r="D368" s="103" t="s">
        <v>816</v>
      </c>
      <c r="E368" s="104" t="s">
        <v>769</v>
      </c>
      <c r="F368" s="105" t="s">
        <v>770</v>
      </c>
    </row>
    <row r="369" spans="1:6" x14ac:dyDescent="0.25">
      <c r="A369" s="102" t="s">
        <v>817</v>
      </c>
      <c r="B369" s="103" t="s">
        <v>818</v>
      </c>
      <c r="D369" s="103" t="s">
        <v>816</v>
      </c>
      <c r="E369" s="104" t="s">
        <v>769</v>
      </c>
      <c r="F369" s="105" t="s">
        <v>770</v>
      </c>
    </row>
    <row r="370" spans="1:6" x14ac:dyDescent="0.25">
      <c r="A370" s="102" t="s">
        <v>819</v>
      </c>
      <c r="B370" s="103" t="s">
        <v>820</v>
      </c>
      <c r="D370" s="103" t="s">
        <v>816</v>
      </c>
      <c r="E370" s="104" t="s">
        <v>769</v>
      </c>
      <c r="F370" s="105" t="s">
        <v>770</v>
      </c>
    </row>
    <row r="371" spans="1:6" x14ac:dyDescent="0.25">
      <c r="A371" s="102" t="s">
        <v>821</v>
      </c>
      <c r="B371" s="103" t="s">
        <v>822</v>
      </c>
      <c r="D371" s="103" t="s">
        <v>816</v>
      </c>
      <c r="E371" s="104" t="s">
        <v>769</v>
      </c>
      <c r="F371" s="105" t="s">
        <v>770</v>
      </c>
    </row>
    <row r="372" spans="1:6" x14ac:dyDescent="0.25">
      <c r="A372" s="102" t="s">
        <v>823</v>
      </c>
      <c r="B372" s="103" t="s">
        <v>824</v>
      </c>
      <c r="D372" s="103" t="s">
        <v>816</v>
      </c>
      <c r="E372" s="104" t="s">
        <v>769</v>
      </c>
      <c r="F372" s="105" t="s">
        <v>770</v>
      </c>
    </row>
    <row r="373" spans="1:6" x14ac:dyDescent="0.25">
      <c r="A373" s="102" t="s">
        <v>825</v>
      </c>
      <c r="B373" s="103" t="s">
        <v>561</v>
      </c>
      <c r="D373" s="103" t="s">
        <v>816</v>
      </c>
      <c r="E373" s="104" t="s">
        <v>769</v>
      </c>
      <c r="F373" s="105" t="s">
        <v>770</v>
      </c>
    </row>
    <row r="374" spans="1:6" x14ac:dyDescent="0.25">
      <c r="A374" s="102" t="s">
        <v>826</v>
      </c>
      <c r="B374" s="103" t="s">
        <v>827</v>
      </c>
      <c r="D374" s="103" t="s">
        <v>816</v>
      </c>
      <c r="E374" s="104" t="s">
        <v>769</v>
      </c>
      <c r="F374" s="105" t="s">
        <v>770</v>
      </c>
    </row>
    <row r="375" spans="1:6" x14ac:dyDescent="0.25">
      <c r="A375" s="102" t="s">
        <v>828</v>
      </c>
      <c r="B375" s="103" t="s">
        <v>811</v>
      </c>
      <c r="D375" s="103" t="s">
        <v>816</v>
      </c>
      <c r="E375" s="104" t="s">
        <v>769</v>
      </c>
      <c r="F375" s="105" t="s">
        <v>770</v>
      </c>
    </row>
    <row r="376" spans="1:6" x14ac:dyDescent="0.25">
      <c r="A376" s="102" t="s">
        <v>829</v>
      </c>
      <c r="B376" s="103" t="s">
        <v>830</v>
      </c>
      <c r="D376" s="103" t="s">
        <v>816</v>
      </c>
      <c r="E376" s="104" t="s">
        <v>769</v>
      </c>
      <c r="F376" s="105" t="s">
        <v>770</v>
      </c>
    </row>
    <row r="377" spans="1:6" x14ac:dyDescent="0.25">
      <c r="A377" s="110" t="s">
        <v>831</v>
      </c>
      <c r="B377" s="103" t="s">
        <v>832</v>
      </c>
      <c r="D377" s="103" t="s">
        <v>833</v>
      </c>
      <c r="E377" s="104" t="s">
        <v>769</v>
      </c>
      <c r="F377" s="105" t="s">
        <v>770</v>
      </c>
    </row>
    <row r="378" spans="1:6" x14ac:dyDescent="0.25">
      <c r="A378" s="110" t="s">
        <v>834</v>
      </c>
      <c r="B378" s="103" t="s">
        <v>835</v>
      </c>
      <c r="D378" s="103" t="s">
        <v>833</v>
      </c>
      <c r="E378" s="104" t="s">
        <v>769</v>
      </c>
      <c r="F378" s="105" t="s">
        <v>770</v>
      </c>
    </row>
    <row r="379" spans="1:6" x14ac:dyDescent="0.25">
      <c r="A379" s="110"/>
    </row>
    <row r="380" spans="1:6" x14ac:dyDescent="0.25">
      <c r="A380" s="110"/>
    </row>
    <row r="381" spans="1:6" x14ac:dyDescent="0.25">
      <c r="A381" s="110"/>
    </row>
    <row r="382" spans="1:6" x14ac:dyDescent="0.25">
      <c r="A382" s="110"/>
    </row>
    <row r="383" spans="1:6" x14ac:dyDescent="0.25">
      <c r="A383" s="110"/>
    </row>
    <row r="384" spans="1:6" x14ac:dyDescent="0.25">
      <c r="A384" s="110"/>
    </row>
    <row r="385" spans="1:1" x14ac:dyDescent="0.25">
      <c r="A385" s="110"/>
    </row>
    <row r="386" spans="1:1" x14ac:dyDescent="0.25">
      <c r="A386" s="110"/>
    </row>
    <row r="387" spans="1:1" x14ac:dyDescent="0.25">
      <c r="A387" s="110"/>
    </row>
  </sheetData>
  <pageMargins left="0.5" right="0.5" top="0.5" bottom="0.5" header="0.5" footer="0.5"/>
  <pageSetup scale="74" fitToHeight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7"/>
  <sheetViews>
    <sheetView workbookViewId="0">
      <selection activeCell="C12" sqref="C12"/>
    </sheetView>
  </sheetViews>
  <sheetFormatPr defaultRowHeight="14.4" x14ac:dyDescent="0.3"/>
  <cols>
    <col min="1" max="1" width="9.6640625" bestFit="1" customWidth="1"/>
    <col min="2" max="2" width="12.5546875" bestFit="1" customWidth="1"/>
    <col min="3" max="3" width="11" customWidth="1"/>
    <col min="4" max="4" width="13.5546875" customWidth="1"/>
  </cols>
  <sheetData>
    <row r="1" spans="1:4" x14ac:dyDescent="0.3">
      <c r="A1" t="s">
        <v>846</v>
      </c>
      <c r="B1" t="s">
        <v>847</v>
      </c>
      <c r="C1" t="s">
        <v>848</v>
      </c>
      <c r="D1" t="s">
        <v>849</v>
      </c>
    </row>
    <row r="2" spans="1:4" x14ac:dyDescent="0.3">
      <c r="A2">
        <v>10</v>
      </c>
      <c r="B2" s="126">
        <v>15074.25</v>
      </c>
    </row>
    <row r="3" spans="1:4" x14ac:dyDescent="0.3">
      <c r="A3">
        <v>11</v>
      </c>
      <c r="B3" s="126">
        <v>4974.1400000000003</v>
      </c>
    </row>
    <row r="4" spans="1:4" x14ac:dyDescent="0.3">
      <c r="A4">
        <v>12</v>
      </c>
      <c r="B4" s="126">
        <v>0</v>
      </c>
    </row>
    <row r="5" spans="1:4" x14ac:dyDescent="0.3">
      <c r="A5">
        <v>20</v>
      </c>
      <c r="B5" s="126">
        <v>0</v>
      </c>
    </row>
    <row r="6" spans="1:4" x14ac:dyDescent="0.3">
      <c r="A6">
        <v>30</v>
      </c>
      <c r="B6" s="126">
        <v>33274.65</v>
      </c>
    </row>
    <row r="7" spans="1:4" x14ac:dyDescent="0.3">
      <c r="A7" t="s">
        <v>243</v>
      </c>
      <c r="B7" s="126">
        <v>8102.34</v>
      </c>
    </row>
    <row r="8" spans="1:4" x14ac:dyDescent="0.3">
      <c r="A8">
        <v>40</v>
      </c>
      <c r="B8" s="126">
        <v>0</v>
      </c>
    </row>
    <row r="9" spans="1:4" x14ac:dyDescent="0.3">
      <c r="A9">
        <v>45</v>
      </c>
      <c r="B9" s="126">
        <v>0</v>
      </c>
    </row>
    <row r="10" spans="1:4" x14ac:dyDescent="0.3">
      <c r="A10">
        <v>60</v>
      </c>
      <c r="B10" s="126">
        <v>9331.59</v>
      </c>
    </row>
    <row r="11" spans="1:4" x14ac:dyDescent="0.3">
      <c r="A11">
        <v>70</v>
      </c>
      <c r="B11" s="126">
        <v>0</v>
      </c>
    </row>
    <row r="12" spans="1:4" x14ac:dyDescent="0.3">
      <c r="B12" s="80">
        <f>((SUM(B2:B6)+SUM(B8:B11))-B7-B8-B10-B11)</f>
        <v>45220.700000000012</v>
      </c>
      <c r="C12" s="123">
        <v>0.17499999999999999</v>
      </c>
      <c r="D12" s="116">
        <f>B12*C12</f>
        <v>7913.6225000000013</v>
      </c>
    </row>
    <row r="13" spans="1:4" x14ac:dyDescent="0.3">
      <c r="A13" s="142" t="s">
        <v>853</v>
      </c>
      <c r="B13" s="142"/>
      <c r="D13" s="117">
        <f>D12-B10</f>
        <v>-1417.9674999999988</v>
      </c>
    </row>
    <row r="14" spans="1:4" x14ac:dyDescent="0.3">
      <c r="A14" s="142"/>
      <c r="B14" s="142"/>
      <c r="C14" t="s">
        <v>873</v>
      </c>
      <c r="D14" s="124">
        <f>D13-B11</f>
        <v>-1417.9674999999988</v>
      </c>
    </row>
    <row r="15" spans="1:4" x14ac:dyDescent="0.3">
      <c r="B15" t="s">
        <v>852</v>
      </c>
      <c r="D15" s="117">
        <f>D14/(1+C12)</f>
        <v>-1206.7808510638288</v>
      </c>
    </row>
    <row r="16" spans="1:4" x14ac:dyDescent="0.3">
      <c r="D16" s="117"/>
    </row>
    <row r="17" spans="4:4" x14ac:dyDescent="0.3">
      <c r="D17" s="117"/>
    </row>
  </sheetData>
  <sheetProtection algorithmName="SHA-512" hashValue="Q04/T5CPVgNcuzR0xAuGAS/4W0m7Da94atWjMrKz2LSsyi3+G6onFoR7FOyly6GP0DTVee4RKbJOuNh/gMQMag==" saltValue="CFIge+yHf3em+49CScbrSA==" spinCount="100000" sheet="1" selectLockedCells="1"/>
  <mergeCells count="1">
    <mergeCell ref="A13:B14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7"/>
  <sheetViews>
    <sheetView workbookViewId="0">
      <selection activeCell="B8" sqref="B8"/>
    </sheetView>
  </sheetViews>
  <sheetFormatPr defaultRowHeight="14.4" x14ac:dyDescent="0.3"/>
  <cols>
    <col min="1" max="1" width="9.6640625" bestFit="1" customWidth="1"/>
    <col min="2" max="2" width="12.5546875" bestFit="1" customWidth="1"/>
    <col min="3" max="3" width="11" customWidth="1"/>
    <col min="4" max="4" width="12.5546875" bestFit="1" customWidth="1"/>
  </cols>
  <sheetData>
    <row r="1" spans="1:4" x14ac:dyDescent="0.3">
      <c r="A1" t="s">
        <v>846</v>
      </c>
      <c r="B1" t="s">
        <v>847</v>
      </c>
      <c r="C1" t="s">
        <v>848</v>
      </c>
      <c r="D1" t="s">
        <v>849</v>
      </c>
    </row>
    <row r="2" spans="1:4" x14ac:dyDescent="0.3">
      <c r="A2">
        <v>10</v>
      </c>
      <c r="B2" s="126">
        <v>33700</v>
      </c>
    </row>
    <row r="3" spans="1:4" x14ac:dyDescent="0.3">
      <c r="A3">
        <v>11</v>
      </c>
      <c r="B3" s="126">
        <v>10660</v>
      </c>
    </row>
    <row r="4" spans="1:4" x14ac:dyDescent="0.3">
      <c r="A4">
        <v>12</v>
      </c>
      <c r="B4" s="126">
        <v>0</v>
      </c>
    </row>
    <row r="5" spans="1:4" x14ac:dyDescent="0.3">
      <c r="A5">
        <v>20</v>
      </c>
      <c r="B5" s="126">
        <v>1376</v>
      </c>
    </row>
    <row r="6" spans="1:4" x14ac:dyDescent="0.3">
      <c r="A6">
        <v>30</v>
      </c>
      <c r="B6" s="126">
        <v>93165</v>
      </c>
    </row>
    <row r="7" spans="1:4" x14ac:dyDescent="0.3">
      <c r="A7" t="s">
        <v>243</v>
      </c>
      <c r="B7" s="126">
        <v>67981</v>
      </c>
    </row>
    <row r="8" spans="1:4" x14ac:dyDescent="0.3">
      <c r="A8">
        <v>40</v>
      </c>
      <c r="B8" s="126">
        <v>0</v>
      </c>
    </row>
    <row r="9" spans="1:4" x14ac:dyDescent="0.3">
      <c r="A9">
        <v>45</v>
      </c>
      <c r="B9" s="126">
        <v>0</v>
      </c>
    </row>
    <row r="10" spans="1:4" x14ac:dyDescent="0.3">
      <c r="A10">
        <v>60</v>
      </c>
      <c r="B10" s="126">
        <v>12411</v>
      </c>
    </row>
    <row r="11" spans="1:4" x14ac:dyDescent="0.3">
      <c r="A11">
        <v>70</v>
      </c>
      <c r="B11" s="126">
        <v>0</v>
      </c>
    </row>
    <row r="12" spans="1:4" x14ac:dyDescent="0.3">
      <c r="B12" s="80">
        <f>((SUM(B2:B6)+SUM(B8:B11))-B7-B8-B10-B11)</f>
        <v>70920</v>
      </c>
      <c r="C12" s="125">
        <v>0.17499999999999999</v>
      </c>
      <c r="D12" s="116">
        <f>B12*C12</f>
        <v>12411</v>
      </c>
    </row>
    <row r="13" spans="1:4" x14ac:dyDescent="0.3">
      <c r="A13" s="142" t="s">
        <v>853</v>
      </c>
      <c r="B13" s="142"/>
      <c r="D13" s="117">
        <f>D12-B10</f>
        <v>0</v>
      </c>
    </row>
    <row r="14" spans="1:4" x14ac:dyDescent="0.3">
      <c r="A14" s="142"/>
      <c r="B14" s="142"/>
      <c r="C14" t="s">
        <v>873</v>
      </c>
      <c r="D14" s="118">
        <v>-76.47400000000016</v>
      </c>
    </row>
    <row r="15" spans="1:4" x14ac:dyDescent="0.3">
      <c r="B15" t="s">
        <v>852</v>
      </c>
      <c r="D15" s="117">
        <f>D14/(1+C12)</f>
        <v>-65.084255319149065</v>
      </c>
    </row>
    <row r="16" spans="1:4" x14ac:dyDescent="0.3">
      <c r="D16" s="117"/>
    </row>
    <row r="17" spans="4:4" x14ac:dyDescent="0.3">
      <c r="D17" s="117"/>
    </row>
  </sheetData>
  <sheetProtection selectLockedCells="1"/>
  <mergeCells count="1">
    <mergeCell ref="A13:B1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OH Adjustment 06 or 10</vt:lpstr>
      <vt:lpstr>PCT Calculator</vt:lpstr>
      <vt:lpstr>Cost Transfer Effect on Grant </vt:lpstr>
      <vt:lpstr>Expense Codes</vt:lpstr>
      <vt:lpstr>F&amp;A calc. </vt:lpstr>
      <vt:lpstr>F&amp;A calc.  (2)</vt:lpstr>
      <vt:lpstr>'F&amp;A calc. '!Classification2</vt:lpstr>
      <vt:lpstr>'F&amp;A calc.  (2)'!Classification2</vt:lpstr>
      <vt:lpstr>Classification2</vt:lpstr>
      <vt:lpstr>'F&amp;A calc. '!OHRate</vt:lpstr>
      <vt:lpstr>'F&amp;A calc.  (2)'!OHRate</vt:lpstr>
      <vt:lpstr>OHRate</vt:lpstr>
      <vt:lpstr>'F&amp;A calc. '!OHRate2</vt:lpstr>
      <vt:lpstr>'F&amp;A calc.  (2)'!OHRate2</vt:lpstr>
      <vt:lpstr>OHRate2</vt:lpstr>
      <vt:lpstr>'Expense Codes'!Print_Titles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Christensen, Joseph</dc:creator>
  <cp:lastModifiedBy>Richards, Kenwyn (kenwynr@uidaho.edu)</cp:lastModifiedBy>
  <cp:lastPrinted>2018-10-23T17:03:44Z</cp:lastPrinted>
  <dcterms:created xsi:type="dcterms:W3CDTF">2016-05-17T16:26:32Z</dcterms:created>
  <dcterms:modified xsi:type="dcterms:W3CDTF">2018-10-25T20:44:35Z</dcterms:modified>
</cp:coreProperties>
</file>